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roa\OneDrive - MINISTERIO DE INTERIOR Y POLICIA\Carpeta General Planificación\Informes\Listos T4\OAI\Trimestrales\"/>
    </mc:Choice>
  </mc:AlternateContent>
  <bookViews>
    <workbookView xWindow="12405" yWindow="570" windowWidth="15450" windowHeight="1176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7" l="1"/>
  <c r="C20" i="7"/>
  <c r="F20" i="5"/>
  <c r="C20" i="5"/>
  <c r="B36" i="1" l="1"/>
  <c r="F20" i="1"/>
  <c r="C20" i="1"/>
  <c r="J24" i="1" l="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2" i="1"/>
  <c r="B58" i="1"/>
  <c r="J26" i="1"/>
  <c r="J27" i="1"/>
  <c r="J28" i="1"/>
  <c r="J29" i="1"/>
  <c r="J25" i="1"/>
  <c r="I26" i="1"/>
  <c r="I27" i="1"/>
  <c r="I28" i="1"/>
  <c r="I29" i="1"/>
  <c r="I25" i="1"/>
  <c r="B57" i="1" l="1"/>
  <c r="B56" i="1"/>
  <c r="I20" i="1"/>
  <c r="I20" i="5"/>
  <c r="C11" i="1"/>
  <c r="C10" i="1"/>
  <c r="C9" i="1"/>
  <c r="B58" i="7" l="1"/>
</calcChain>
</file>

<file path=xl/comments1.xml><?xml version="1.0" encoding="utf-8"?>
<comments xmlns="http://schemas.openxmlformats.org/spreadsheetml/2006/main">
  <authors>
    <author>Raul Barbosa</author>
  </authors>
  <commentList>
    <comment ref="C29" authorId="0" shapeId="0">
      <text>
        <r>
          <rPr>
            <sz val="9"/>
            <color indexed="81"/>
            <rFont val="Tahoma"/>
            <family val="2"/>
          </rPr>
          <t xml:space="preserve">este indicador hace referencia a 100%
</t>
        </r>
      </text>
    </comment>
  </commentList>
</comments>
</file>

<file path=xl/comments2.xml><?xml version="1.0" encoding="utf-8"?>
<comments xmlns="http://schemas.openxmlformats.org/spreadsheetml/2006/main">
  <authors>
    <author>Raul Barbosa</author>
  </authors>
  <commentList>
    <comment ref="E26" authorId="0" shapeId="0">
      <text>
        <r>
          <rPr>
            <b/>
            <sz val="9"/>
            <color indexed="81"/>
            <rFont val="Tahoma"/>
            <family val="2"/>
          </rPr>
          <t>Este producto se mide a final de año</t>
        </r>
        <r>
          <rPr>
            <sz val="9"/>
            <color indexed="81"/>
            <rFont val="Tahoma"/>
            <family val="2"/>
          </rPr>
          <t xml:space="preserve">
</t>
        </r>
      </text>
    </comment>
    <comment ref="G26" authorId="0" shapeId="0">
      <text>
        <r>
          <rPr>
            <b/>
            <sz val="9"/>
            <color indexed="81"/>
            <rFont val="Tahoma"/>
            <family val="2"/>
          </rPr>
          <t>Este producto se mide a final de año</t>
        </r>
        <r>
          <rPr>
            <sz val="9"/>
            <color indexed="81"/>
            <rFont val="Tahoma"/>
            <family val="2"/>
          </rPr>
          <t xml:space="preserve">
</t>
        </r>
      </text>
    </comment>
  </commentList>
</comments>
</file>

<file path=xl/sharedStrings.xml><?xml version="1.0" encoding="utf-8"?>
<sst xmlns="http://schemas.openxmlformats.org/spreadsheetml/2006/main" count="286" uniqueCount="126">
  <si>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</si>
  <si>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</si>
  <si>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</si>
  <si>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</si>
  <si>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</si>
  <si>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</si>
  <si>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</si>
  <si>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</si>
  <si>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</si>
  <si>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</si>
  <si>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</si>
  <si>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</si>
  <si>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</si>
  <si>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</si>
  <si>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</si>
  <si>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</si>
  <si>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</si>
  <si>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</si>
  <si>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</si>
  <si>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</si>
  <si>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</si>
  <si>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</si>
  <si>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</si>
  <si>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</si>
  <si>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</si>
  <si>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</si>
  <si>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</si>
  <si>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</si>
  <si>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</si>
  <si>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</si>
  <si>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</si>
  <si>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</si>
  <si>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</si>
  <si>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</si>
  <si>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</si>
  <si>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</si>
  <si>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</si>
  <si>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</si>
  <si>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</si>
  <si>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 xml:space="preserve">Presupuesto aprobado:  </t>
  </si>
  <si>
    <t xml:space="preserve">Presupuesto modificado: </t>
  </si>
  <si>
    <t>IV.II - Formulación y Ejecución trimestral de las Metas por Producto</t>
  </si>
  <si>
    <t>Ejecución Trimestral</t>
  </si>
  <si>
    <t>Programación Trimestral</t>
  </si>
  <si>
    <t>0202-MINISTERIO DE  INTERIOR Y POLICÍA</t>
  </si>
  <si>
    <t>01-MINISTERIO DE INTERIOR Y POLICIA</t>
  </si>
  <si>
    <t>0001-MINISTERIO DE INTERIOR Y POLICIA</t>
  </si>
  <si>
    <t>11 - Asistencia y prevención para seguridad ciudadana</t>
  </si>
  <si>
    <t>Cantidad de negocios controlados y regulados</t>
  </si>
  <si>
    <t xml:space="preserve">Número de armas de fuego reguladas </t>
  </si>
  <si>
    <t>Empresas que manipulan productos químicos y pirotécnicos reguladas</t>
  </si>
  <si>
    <t>Cantidad de campañas de Convivencia Ciudadana</t>
  </si>
  <si>
    <t xml:space="preserve">Porcentaje de acciones de Seguridad ciudadana implementadas </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</si>
  <si>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</si>
  <si>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</si>
  <si>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12 - Servicios de control y regulación migratoria</t>
  </si>
  <si>
    <t>Número de extranjeros naturalizados</t>
  </si>
  <si>
    <t>50 - Reducción de Crímenes y Delitos que afectan a la Seguridad Ciudadana</t>
  </si>
  <si>
    <t>N/A</t>
  </si>
  <si>
    <t>Negocios inspeccionados</t>
  </si>
  <si>
    <t xml:space="preserve">Cantidad de campañas realizadas </t>
  </si>
  <si>
    <t xml:space="preserve">Problemáticas sociales identificadas  </t>
  </si>
  <si>
    <t xml:space="preserve">Barrios intervenidos </t>
  </si>
  <si>
    <t>Reducir la violencia, crímenes y delito a la población vulnerable en los sectores intervenidos mediante las actividades de prevención focalizadas.</t>
  </si>
  <si>
    <t>I -Información Institucional</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</si>
  <si>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</si>
  <si>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1.2.2</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</si>
  <si>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</si>
  <si>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</si>
  <si>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Regulación de la población extranjera en el territorio Nacional a través del otorgamiento de naturalizaciones, acorde a la Ley No. 1683/16 de abril de 1948 sobre naturalizaciones y Ley General de Migración No. 285-04.</t>
  </si>
  <si>
    <t>1.4.2</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</si>
  <si>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</si>
  <si>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</si>
  <si>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</si>
  <si>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</si>
  <si>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</si>
  <si>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Reducir la percepción de inseguridad de los ciudadanos en los municipios, a través de las políticas de prevención de violencias, crímenes y delitos implementadas, de un 37% a un 20% durante el periodo 2021-2024.</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</si>
  <si>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</si>
  <si>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</si>
  <si>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</si>
  <si>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</si>
  <si>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</si>
  <si>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</si>
  <si>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t xml:space="preserve">VI. </t>
    </r>
    <r>
      <rPr>
        <b/>
        <sz val="11"/>
        <color theme="0"/>
        <rFont val="Verdana"/>
        <family val="2"/>
      </rPr>
      <t>Oportunidades de Mejora</t>
    </r>
  </si>
  <si>
    <r>
      <t>Beneficiarios:</t>
    </r>
    <r>
      <rPr>
        <sz val="10"/>
        <color rgb="FF000000"/>
        <rFont val="Verdana"/>
        <family val="2"/>
      </rPr>
      <t xml:space="preserve"> </t>
    </r>
  </si>
  <si>
    <r>
      <rPr>
        <b/>
        <sz val="10"/>
        <rFont val="Verdana"/>
        <family val="2"/>
      </rPr>
      <t xml:space="preserve">7896- </t>
    </r>
    <r>
      <rPr>
        <sz val="10"/>
        <rFont val="Verdana"/>
        <family val="2"/>
      </rPr>
      <t>Población recibe campañas de educación en principios y valores para la convivencia y cultura de paz.</t>
    </r>
  </si>
  <si>
    <r>
      <rPr>
        <b/>
        <sz val="10"/>
        <rFont val="Verdana"/>
        <family val="2"/>
      </rPr>
      <t>6105-</t>
    </r>
    <r>
      <rPr>
        <sz val="10"/>
        <rFont val="Verdana"/>
        <family val="2"/>
      </rPr>
      <t xml:space="preserve"> 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</si>
  <si>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</si>
  <si>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</si>
  <si>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7746-</t>
    </r>
    <r>
      <rPr>
        <sz val="10"/>
        <rFont val="Verdana"/>
        <family val="2"/>
      </rPr>
      <t xml:space="preserve"> Ciudadanos y extranjeros beneficiados a través de acciones y políticas integral de seguridad ciudadana.</t>
    </r>
  </si>
  <si>
    <r>
      <rPr>
        <b/>
        <sz val="10"/>
        <rFont val="Verdana"/>
        <family val="2"/>
      </rPr>
      <t>7749-</t>
    </r>
    <r>
      <rPr>
        <sz val="10"/>
        <rFont val="Verdana"/>
        <family val="2"/>
      </rPr>
      <t xml:space="preserve"> Extranjeros residentes con estatus migratorio regulados a través de las naturalizaciones</t>
    </r>
  </si>
  <si>
    <t>Controlar y regular la producción, almacenamiento, comercialización, transportación y manipulación de materiales pirotécnicos y químicos en el país. Otorgar los permisos correspondientes a las empresas de productos pirotécnicos y químicos.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</si>
  <si>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</si>
  <si>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r>
      <rPr>
        <b/>
        <sz val="10"/>
        <rFont val="Verdana"/>
        <family val="2"/>
      </rPr>
      <t>7420-</t>
    </r>
    <r>
      <rPr>
        <sz val="10"/>
        <rFont val="Verdana"/>
        <family val="2"/>
      </rPr>
      <t>Acciones comunes P50</t>
    </r>
  </si>
  <si>
    <r>
      <rPr>
        <b/>
        <sz val="10"/>
        <rFont val="Verdana"/>
        <family val="2"/>
      </rPr>
      <t xml:space="preserve">7447- </t>
    </r>
    <r>
      <rPr>
        <sz val="10"/>
        <rFont val="Verdana"/>
        <family val="2"/>
      </rPr>
      <t>Ciudadanos expuestos a violencia, crímenes y delitos que participan en las actividades de prevención.</t>
    </r>
  </si>
  <si>
    <r>
      <rPr>
        <b/>
        <sz val="10"/>
        <rFont val="Verdana"/>
        <family val="2"/>
      </rPr>
      <t>6867-</t>
    </r>
    <r>
      <rPr>
        <sz val="10"/>
        <rFont val="Verdana"/>
        <family val="2"/>
      </rPr>
      <t xml:space="preserve"> Negocios de expendio bebidas alcohólicas inspeccionados para el cumplimiento de las leyes normativas vigentes.</t>
    </r>
  </si>
  <si>
    <r>
      <rPr>
        <b/>
        <sz val="10"/>
        <rFont val="Verdana"/>
        <family val="2"/>
      </rPr>
      <t>7895-</t>
    </r>
    <r>
      <rPr>
        <sz val="10"/>
        <rFont val="Verdana"/>
        <family val="2"/>
      </rPr>
      <t>Municipios con Mesas Locales de Seguridad, Ciudadanía y Género fortalecidas y en funcionamiento.</t>
    </r>
  </si>
  <si>
    <r>
      <rPr>
        <b/>
        <sz val="10"/>
        <rFont val="Verdana"/>
        <family val="2"/>
      </rPr>
      <t>7935-</t>
    </r>
    <r>
      <rPr>
        <sz val="10"/>
        <rFont val="Verdana"/>
        <family val="2"/>
      </rPr>
      <t>Campañas de entrega e incautación de armas de fuego ilegales.</t>
    </r>
  </si>
  <si>
    <t>7935- Campaña de entrega e incautación de armas de fuegos ilegales.</t>
  </si>
  <si>
    <t>Directora de Planificación y Desarrollo</t>
  </si>
  <si>
    <t>Judelka Paykert</t>
  </si>
  <si>
    <r>
      <rPr>
        <b/>
        <sz val="10"/>
        <rFont val="Verdana"/>
        <family val="2"/>
      </rPr>
      <t>7827-</t>
    </r>
    <r>
      <rPr>
        <sz val="10"/>
        <rFont val="Verdana"/>
        <family val="2"/>
      </rPr>
      <t xml:space="preserve"> Acciones que no generan producción P11 (Comunidad Segura).</t>
    </r>
  </si>
  <si>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</si>
  <si>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 xml:space="preserve">En este cuarto trimestre, la meta física del producto alcanzó un 100% de cumplimiento, logrando el objetivo de controlar y regular 26 negocios que comercializan armas de fuego y materiales relacionados. </t>
  </si>
  <si>
    <t xml:space="preserve">
A nivel financiero se refleja una ejecución de un (60.79%) RD$ 11,755,333.02 respecto a los RD$ 19,336,956.18 programados para el periodo.  El desvío del (39.21%), ha sido debido a que los recursos fueron concentraron en las necesidades operativas esenciales y los fondos se utilizaron para sustentar la carga fija de la unidad ejecutora como pago de nómina, viáticos, pago de electricidad y combustible. </t>
  </si>
  <si>
    <t xml:space="preserve">Por el lado, a nivel financiero se evidencia una ejecución de RD$ 51,517,144.09 (72.22%) del presupuesto programado RD$ 71,338,377.07 para el trimestre, el monto fue utilizado para el pago de nómina, pago de viáticos al personal, combustible, contratación de servicios de publicidad, así como productos y útiles de defensa y seguridad.  
El desvío del (27.78%) en la ejecución del presupuesto, se atribuye principalmente a la tardanza en la adquisición de uniformes, así como productos y útiles de defensa y seguridad programados para el trimestre.  Además, factores como la espera de aprobación en los procesos de licitación también contribuyeron a la ralentización del gasto, impidiendo la utilización total de los recursos asignados en el periodo correspondiente. 
</t>
  </si>
  <si>
    <t xml:space="preserve">Para el cuarto trimestre se programó una meta física de 12,000 armas de fuego reguladas, la misma fue superada logrando un 102%, regularizando un total de 12,282 armas durante el periodo.  </t>
  </si>
  <si>
    <t xml:space="preserve">La meta física de este producto para el cuarto trimestre consistió en autorizar a 83 empresas a realizar operaciones de importación y detonación de productos pirotécnicos además de importación de productos químicos, cumpliendo un 100% con la meta programada. 
Destacando que en el transcurso del trimestre han sido otorgados los siguientes permisos a la empresas químicas y pirotécnicas registradas: 276- permisos para la realización de exhibiciones pirotécnicas, 5- permisos para importar fuegos artificiales y 98- para importar productos químicos. </t>
  </si>
  <si>
    <t xml:space="preserve">Por el lado financiero, el producto posee una ejecución del (34%) RD$ 12,138,412.69 de los RD$ 35,225,597.48 programados para el trimestre, los cuales se utilizaron para costear la carga fija de la unidad ejecutora, la compra de combustible además de la utilización de materiales impresos a ser distribuidos en las localidades visitadas. Además, es importante señalar que estos servicios tienen un enfoque focalizado.  Se evidencia un desvío del (66%) a causa de diversos procesos de compras que no pudieron ser lanzados.  </t>
  </si>
  <si>
    <t xml:space="preserve">En este 4to trimestre, la unidad ejecutora evidencia dos campañas de convivencia realizadas bajo el nombre ´´ Hablemos de Convivencia´´ la primera de ellas efectuada en la Provincia del Seibo, en la misma se abordaron temas de seguridad y convivencia en los sectores, se logró impactar aproximadamente 600 ciudadanos a quienes se les otorgo un kit de recibimiento el cual incluida t-shirts y refrigerio. La Segunda campaña de ´´ Hablemos de Convivencia ´´ fue efectuada en la Ciudad de Higüey, Provincia la Altagracia donde se logró contar con la asistencia de 1,230 estudiantes de diferentes demarcaciones de la provincia, se abordaron temas de embarazo adolescente, familia, valores y seguridad. Estas campañas completan el 100% de la producción física programada.  </t>
  </si>
  <si>
    <t xml:space="preserve">El producto muestra una ejecución del (63.75%) RD$ 15,111,704.46 del presupuesto asignado para el periodo, el mismo se utilizó en el pago de la carga fija de la unidad ejecutora, incluido lo necesario para ejecutar la campaña de convivencia ciudadana. El desvío del (36.25%) se debe, a los diversos procesos de compras que no pudieron ser completados en el tiempo establecido, de igual modo se logró optimizar el gasto requerido para realizar las campañas utilizando la colaboración de los comedores económicos para las raciones alimenticias y refrigerios. </t>
  </si>
  <si>
    <t xml:space="preserve">Para el cuarto trimestre, se programó una meta física de la implementación del 100% acciones de seguridad ciudadana en beneficio de ciudadanos y extranjeros que residen y/o visitan los municipios intervenidos, beneficiados a través de la Estrategia Integral de Seguridad Ciudadana. También durante el periodo fueron instauradas las unidades locales de implementación de la ENISC en: Hato Mayor, El Seibo y San Pedro de Macorís, logrando un 100% en cumplimiento de la meta establecida.    </t>
  </si>
  <si>
    <t xml:space="preserve">Respecto a la ejecución financiera, durante este trimestre se consumieron RD$ 25,268,611.41 (84.17%) respecto a los RD$ 30,021,936.31 programados, los cuales fueron utilizados para mantener la carga fija de la unidad ejecutora (nómina y viáticos), el pago de publicidad y adquisición de combustible. La subejecución registrada del (15.83%) se debe a la tardanza en el cierre de los procesos de compras, necesarios para la adquisición de equipos y materiales, los cuales son esenciales para el fortalecimiento de los procesos operativos del viceministerio. </t>
  </si>
  <si>
    <t xml:space="preserve">Para este trimestre, la meta física fue ejecutada en un (101%), logrando inspeccionar un total de 1,517 negocios de expendio de bebidas alcohólicas. </t>
  </si>
  <si>
    <r>
      <rPr>
        <i/>
        <sz val="10"/>
        <rFont val="Verdana"/>
        <family val="2"/>
      </rPr>
      <t xml:space="preserve">Para este cuarto trimestre la meta física programada en el producto no refleja desvíos significativos, logrando ejecutar un 101% con 1,517 negocios inspeccionados.
</t>
    </r>
    <r>
      <rPr>
        <i/>
        <sz val="10"/>
        <color rgb="FFFF0000"/>
        <rFont val="Verdana"/>
        <family val="2"/>
      </rPr>
      <t xml:space="preserve"> 
</t>
    </r>
    <r>
      <rPr>
        <i/>
        <sz val="10"/>
        <rFont val="Verdana"/>
        <family val="2"/>
      </rPr>
      <t xml:space="preserve">Por el lado financiero, se refleja una ejecución del (83.85%) RD$ 75,566,530.18, distribuidos en el pago de nómina, viáticos y combustibles. El desvío del (16.15%) presentado, se debe al tiempo que se está tomando lograr la incorporación del nuevo personal para la unidad ejecutora, se realizó una reprogramación para este cuarto trimestre contando con la contratación de nuevo personal, pero hasta la fecha no ha sido posible el ingreso de nuevo personal al área. </t>
    </r>
  </si>
  <si>
    <t xml:space="preserve">Para el cuarto trimestre, se programó una meta física de realización dos campañas de entrega e incautación de armas de fuego ilegales, presentado un cumplimiento de un 100%.  </t>
  </si>
  <si>
    <t xml:space="preserve">Se refleja una ejecución del (20.55%) RD$ 6,800,633.92 con relación a los RD$ 33,095,615.36 programados para el periodo, los fondos fueron utilizados para sustentar la carga fija operativa de la unidad ejecutora y la compra de combustible.   
El desvío del (79.45%) en la ejecución financiera se debe en gran medida a que las campañas de “No armas Ilegales” fueron focalizadas a una población y entidades específicas como el caso de los ayuntamientos de Santo Domingo este y oeste, limitando el alcance de los recursos.   
</t>
  </si>
  <si>
    <t xml:space="preserve">Durante este trimestre, se logró alcanzar el (146%) de la meta física al identificar y canalizar 241 problemáticas sociales en los diversos encuentros organizados por las Mesas Locales de Seguridad, Ciudadanía y Género, frente a las 165 planificadas. Estos encuentros contaron con la colaboración activa de la sociedad civil y otros organismos locales. Además de esto, se llevaron a cabo 106 reuniones en diferentes Mesas Locales y se realizaron 19 conferencias, gestionando un total de 142 actividades a través de estas Mesas. 
En apoyo a la Estrategia Integral de Seguridad Ciudadana "Mi País Seguro" se ejecutaron diversas actividades. Entre ellas destacan la entrega de kits de primeros auxilios, uniformes, útiles deportivos, cascos protectores, instrumentos musicales, luminarias, estufas y neveras en las ciudades de Santiago, San Cristóbal, La Vega, Valverde Mao, San José de las Matas y Jarabacoa. Estas acciones beneficiaron aproximadamente a 10,630 personas en condiciones de vulnerabilidad. </t>
  </si>
  <si>
    <t xml:space="preserve">Para este 4to. trimestre, la meta física presenta un desvío del 46% en la meta física se debe al aumento de problemáticas identificas por medio de las mesas locales que fueron restructuradas durante el periodo. 
Respecto a la meta financiera, El desvío del 73.8% en la ejecución financiera se debe en mayor parte a la no ejecución del pago de la nómina de los policías auxiliares y procesos que no pudieron ser completados. Los fondos fueron utilizados para sustentar la carga fija del personal operativo, además de la adquisición de luminarias, cascos protectores, equipos deportivos, neveras, estufas entre otros artículos utilizados para la solución de problemáticas identificadas en los diversos sectores mediante las Mesas Locales. El desvío presentado, se debe, a que los fondos destinados para la incorporación de los Policías Auxiliares aún no fueron ejecutados, debido a que no han sido completados los procesos de reclutamiento y selección de estos; además de la demora en la entrega de no objeción de parte del Ministerio de Administración Pública para el ingreso a nómina del personal requerido. </t>
  </si>
  <si>
    <t xml:space="preserve">En este 4to trimestre fueron intervenidos un total de 24 barrios de los 22 programados, mostrando una ejecución del (109%), a través de estas intervenciones se beneficiaron un total de 4,712 ciudadanos residentes en sectores vulnerables de nuestro país, fueron concretadas 123 actividades de prevención, comprendidas por talleres de formación en temas de: competencias escolares, emprendidurismo, no al bullying, escuelas de familia, prevención de drogas etc. </t>
  </si>
  <si>
    <t xml:space="preserve">El desvió de 9% en la ejecución física se debe a la inclusión de 2 barrios adicionales que no fueron programados, pero requerían ser intervenidos. 
Con respecto a la meta financiera, se muestra una ejecución del (35.51%) RD$ 59,160,038.13 del presupuesto asignado para el trimestre. El desvío del (64.49%), se debe a diversos procesos de compras que no pudieron ser completados en el tiempo esperado, sumado a que se realizó una distribución de los recursos sobrantes para ser ejecutados en el periodo en curso, pero no fue posible a causa de cambio de prioridades. </t>
  </si>
  <si>
    <t xml:space="preserve">En este período, el desvío del (58.33%) en la meta física, se debe al cúmulo de expedientes que restaban en la unidad a causa del cambio de administración, retrasando el proceso de naturalización cuyas juramentaciones fueron realizadas en el mes de noviembre. 
En el apartado financiero, se refleja una ejecución del (44%) RD$ 26,020,855.53 respecto a lo programado. Los recursos fueron utilizados para el pago de nóminas y carga fija de la unidad ejecutora, el desvío del 56% se debe a que no fue posible ejecutar diversos procesos de compras a final del año. </t>
  </si>
  <si>
    <t>Se logró ejecutar un total de 95 naturalizaciones para una ejecución del (158%) de la meta programada.</t>
  </si>
  <si>
    <t>Total devengado en el trimestre:</t>
  </si>
  <si>
    <t>Gina Almonte</t>
  </si>
  <si>
    <t>Enc. Dpto. Formulación,Monitoreo y Evaluación de Planes, Programas y Proyectos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</si>
</sst>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2" x14ac:knownFonts="1">
    <font>
      <sz val="11"/>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sz val="11"/>
      <name val="Calibri"/>
      <family val="2"/>
      <scheme val="minor"/>
    </font>
    <font>
      <b/>
      <sz val="11"/>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43">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75">
    <xf numFmtId="0" fontId="0" fillId="0" borderId="0" xfId="0"/>
    <xf numFmtId="0" fontId="5" fillId="0" borderId="0" xfId="0" applyFont="1" applyProtection="1">
      <protection locked="0"/>
    </xf>
    <xf numFmtId="0" fontId="5" fillId="0" borderId="0" xfId="0" applyFont="1"/>
    <xf numFmtId="0" fontId="9" fillId="0" borderId="0" xfId="0" applyFont="1" applyProtection="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1" fillId="5" borderId="11" xfId="0" applyFont="1" applyFill="1" applyBorder="1" applyAlignment="1">
      <alignment horizontal="center" vertical="center" wrapText="1" readingOrder="1"/>
    </xf>
    <xf numFmtId="0" fontId="11" fillId="5" borderId="12" xfId="0" applyFont="1" applyFill="1" applyBorder="1" applyAlignment="1">
      <alignment horizontal="center" vertical="center" wrapText="1" readingOrder="1"/>
    </xf>
    <xf numFmtId="0" fontId="11" fillId="5" borderId="13" xfId="0" applyFont="1" applyFill="1" applyBorder="1" applyAlignment="1">
      <alignment horizontal="center" vertical="center" wrapText="1" readingOrder="1"/>
    </xf>
    <xf numFmtId="0" fontId="8" fillId="0" borderId="0" xfId="0" applyFont="1" applyAlignment="1" applyProtection="1">
      <alignment horizontal="left" vertical="center" wrapText="1"/>
      <protection locked="0"/>
    </xf>
    <xf numFmtId="0" fontId="11" fillId="0" borderId="3" xfId="0" applyFont="1" applyBorder="1" applyAlignment="1">
      <alignment vertical="center"/>
    </xf>
    <xf numFmtId="0" fontId="13" fillId="0" borderId="3" xfId="0" applyFont="1" applyBorder="1"/>
    <xf numFmtId="0" fontId="11" fillId="0" borderId="3" xfId="0" applyFont="1" applyBorder="1" applyAlignment="1">
      <alignment vertical="center" wrapText="1"/>
    </xf>
    <xf numFmtId="0" fontId="10" fillId="0" borderId="3" xfId="0" applyFont="1" applyBorder="1"/>
    <xf numFmtId="0" fontId="10" fillId="0" borderId="0" xfId="0" applyFont="1"/>
    <xf numFmtId="165" fontId="15" fillId="0" borderId="9" xfId="0" applyNumberFormat="1" applyFont="1" applyBorder="1" applyAlignment="1" applyProtection="1">
      <alignment horizontal="center" vertical="center" wrapText="1" readingOrder="1"/>
      <protection locked="0"/>
    </xf>
    <xf numFmtId="165" fontId="15" fillId="5" borderId="9" xfId="0" applyNumberFormat="1" applyFont="1" applyFill="1" applyBorder="1" applyAlignment="1" applyProtection="1">
      <alignment horizontal="center" vertical="center" wrapText="1" readingOrder="1"/>
      <protection locked="0"/>
    </xf>
    <xf numFmtId="164" fontId="15" fillId="0" borderId="9" xfId="0" applyNumberFormat="1" applyFont="1" applyBorder="1" applyAlignment="1" applyProtection="1">
      <alignment horizontal="center" vertical="center" wrapText="1"/>
      <protection locked="0"/>
    </xf>
    <xf numFmtId="10" fontId="15" fillId="4" borderId="9" xfId="1" applyNumberFormat="1" applyFont="1" applyFill="1" applyBorder="1" applyAlignment="1" applyProtection="1">
      <alignment horizontal="center" vertical="center" wrapText="1" readingOrder="1"/>
      <protection locked="0"/>
    </xf>
    <xf numFmtId="166" fontId="15" fillId="4" borderId="8" xfId="0" applyNumberFormat="1" applyFont="1" applyFill="1" applyBorder="1" applyAlignment="1" applyProtection="1">
      <alignment horizontal="center" vertical="center" wrapText="1" readingOrder="1"/>
      <protection locked="0"/>
    </xf>
    <xf numFmtId="0" fontId="13" fillId="0" borderId="6" xfId="0" applyFont="1" applyBorder="1" applyAlignment="1">
      <alignment vertical="top"/>
    </xf>
    <xf numFmtId="4" fontId="10" fillId="0" borderId="6" xfId="0" applyNumberFormat="1" applyFont="1" applyBorder="1" applyAlignment="1">
      <alignment vertical="top" wrapText="1"/>
    </xf>
    <xf numFmtId="0" fontId="15" fillId="0" borderId="0" xfId="0" applyFont="1" applyProtection="1">
      <protection locked="0"/>
    </xf>
    <xf numFmtId="0" fontId="11" fillId="0" borderId="16" xfId="0" applyFont="1" applyBorder="1" applyAlignment="1">
      <alignment vertical="center"/>
    </xf>
    <xf numFmtId="0" fontId="13" fillId="0" borderId="16" xfId="0" applyFont="1" applyBorder="1"/>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pplyProtection="1">
      <alignment horizontal="center" vertical="center" wrapText="1"/>
      <protection locked="0"/>
    </xf>
    <xf numFmtId="0" fontId="11" fillId="0" borderId="16" xfId="0" applyFont="1" applyBorder="1" applyAlignment="1">
      <alignment vertical="center" wrapText="1"/>
    </xf>
    <xf numFmtId="0" fontId="15" fillId="0" borderId="16" xfId="0" applyFont="1" applyBorder="1" applyAlignment="1" applyProtection="1">
      <alignment vertical="center" wrapText="1"/>
      <protection locked="0"/>
    </xf>
    <xf numFmtId="164" fontId="15" fillId="0" borderId="16" xfId="0" applyNumberFormat="1" applyFont="1" applyBorder="1" applyAlignment="1" applyProtection="1">
      <alignment horizontal="center" vertical="center" wrapText="1" readingOrder="1"/>
      <protection locked="0"/>
    </xf>
    <xf numFmtId="165" fontId="15" fillId="0" borderId="16" xfId="0" applyNumberFormat="1" applyFont="1" applyBorder="1" applyAlignment="1" applyProtection="1">
      <alignment horizontal="center" vertical="center" wrapText="1" readingOrder="1"/>
      <protection locked="0"/>
    </xf>
    <xf numFmtId="10" fontId="15" fillId="4" borderId="16" xfId="1" applyNumberFormat="1" applyFont="1" applyFill="1" applyBorder="1" applyAlignment="1" applyProtection="1">
      <alignment horizontal="center" vertical="center" wrapText="1" readingOrder="1"/>
      <protection locked="0"/>
    </xf>
    <xf numFmtId="166" fontId="15" fillId="4" borderId="16" xfId="0" applyNumberFormat="1" applyFont="1" applyFill="1" applyBorder="1" applyAlignment="1" applyProtection="1">
      <alignment horizontal="center" vertical="center" wrapText="1" readingOrder="1"/>
      <protection locked="0"/>
    </xf>
    <xf numFmtId="1" fontId="15" fillId="0" borderId="16" xfId="0" applyNumberFormat="1" applyFont="1" applyBorder="1" applyAlignment="1" applyProtection="1">
      <alignment horizontal="center" vertical="center" wrapText="1" readingOrder="1"/>
      <protection locked="0"/>
    </xf>
    <xf numFmtId="0" fontId="11" fillId="6" borderId="16" xfId="0" applyFont="1" applyFill="1" applyBorder="1" applyAlignment="1" applyProtection="1">
      <alignment vertical="center" wrapText="1"/>
      <protection locked="0"/>
    </xf>
    <xf numFmtId="0" fontId="11" fillId="0" borderId="16" xfId="0" applyFont="1" applyBorder="1" applyAlignment="1" applyProtection="1">
      <alignment vertical="center" wrapText="1"/>
      <protection locked="0"/>
    </xf>
    <xf numFmtId="165" fontId="15" fillId="0" borderId="19" xfId="0" applyNumberFormat="1" applyFont="1" applyBorder="1" applyAlignment="1" applyProtection="1">
      <alignment horizontal="center" vertical="center" wrapText="1" readingOrder="1"/>
      <protection locked="0"/>
    </xf>
    <xf numFmtId="10" fontId="15" fillId="4" borderId="19" xfId="1" applyNumberFormat="1" applyFont="1" applyFill="1" applyBorder="1" applyAlignment="1" applyProtection="1">
      <alignment horizontal="center" vertical="center" wrapText="1" readingOrder="1"/>
      <protection locked="0"/>
    </xf>
    <xf numFmtId="166" fontId="15" fillId="4" borderId="20" xfId="0" applyNumberFormat="1" applyFont="1" applyFill="1" applyBorder="1" applyAlignment="1" applyProtection="1">
      <alignment horizontal="center" vertical="center" wrapText="1" readingOrder="1"/>
      <protection locked="0"/>
    </xf>
    <xf numFmtId="0" fontId="10" fillId="0" borderId="23" xfId="0" applyFont="1" applyBorder="1"/>
    <xf numFmtId="0" fontId="15" fillId="0" borderId="24" xfId="0" applyFont="1" applyBorder="1" applyAlignment="1" applyProtection="1">
      <alignment vertical="center" wrapText="1"/>
      <protection locked="0"/>
    </xf>
    <xf numFmtId="164" fontId="15" fillId="0" borderId="24" xfId="0" applyNumberFormat="1" applyFont="1" applyBorder="1" applyAlignment="1" applyProtection="1">
      <alignment horizontal="center" vertical="center" wrapText="1" readingOrder="1"/>
      <protection locked="0"/>
    </xf>
    <xf numFmtId="10" fontId="15" fillId="4" borderId="24" xfId="1" applyNumberFormat="1" applyFont="1" applyFill="1" applyBorder="1" applyAlignment="1" applyProtection="1">
      <alignment horizontal="center" vertical="center" wrapText="1" readingOrder="1"/>
      <protection locked="0"/>
    </xf>
    <xf numFmtId="166" fontId="15" fillId="4" borderId="24" xfId="0" applyNumberFormat="1" applyFont="1" applyFill="1" applyBorder="1" applyAlignment="1" applyProtection="1">
      <alignment horizontal="center" vertical="center" wrapText="1" readingOrder="1"/>
      <protection locked="0"/>
    </xf>
    <xf numFmtId="0" fontId="11" fillId="5" borderId="25" xfId="0" applyFont="1" applyFill="1" applyBorder="1" applyAlignment="1">
      <alignment horizontal="center" vertical="center" wrapText="1" readingOrder="1"/>
    </xf>
    <xf numFmtId="165" fontId="15" fillId="0" borderId="26" xfId="0" applyNumberFormat="1" applyFont="1" applyBorder="1" applyAlignment="1" applyProtection="1">
      <alignment horizontal="center" vertical="center" wrapText="1" readingOrder="1"/>
      <protection locked="0"/>
    </xf>
    <xf numFmtId="165" fontId="15" fillId="0" borderId="27" xfId="0" applyNumberFormat="1" applyFont="1" applyBorder="1" applyAlignment="1" applyProtection="1">
      <alignment horizontal="center" vertical="center" wrapText="1" readingOrder="1"/>
      <protection locked="0"/>
    </xf>
    <xf numFmtId="164" fontId="15" fillId="0" borderId="28" xfId="0" applyNumberFormat="1" applyFont="1" applyBorder="1" applyAlignment="1" applyProtection="1">
      <alignment horizontal="center" vertical="center" wrapText="1"/>
      <protection locked="0"/>
    </xf>
    <xf numFmtId="164" fontId="15" fillId="0" borderId="29" xfId="0" applyNumberFormat="1" applyFont="1" applyBorder="1" applyAlignment="1" applyProtection="1">
      <alignment horizontal="center" vertical="center" wrapText="1"/>
      <protection locked="0"/>
    </xf>
    <xf numFmtId="165" fontId="15" fillId="5" borderId="25" xfId="0" applyNumberFormat="1" applyFont="1" applyFill="1" applyBorder="1" applyAlignment="1" applyProtection="1">
      <alignment horizontal="center" vertical="center" wrapText="1" readingOrder="1"/>
      <protection locked="0"/>
    </xf>
    <xf numFmtId="164" fontId="15" fillId="5" borderId="25" xfId="0" applyNumberFormat="1" applyFont="1" applyFill="1" applyBorder="1" applyAlignment="1" applyProtection="1">
      <alignment horizontal="center" vertical="center" wrapText="1" readingOrder="1"/>
      <protection locked="0"/>
    </xf>
    <xf numFmtId="0" fontId="11" fillId="0" borderId="25" xfId="0" applyFont="1" applyBorder="1" applyAlignment="1">
      <alignment vertical="center"/>
    </xf>
    <xf numFmtId="0" fontId="13" fillId="0" borderId="25" xfId="0" applyFont="1" applyBorder="1"/>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0" fillId="0" borderId="25" xfId="0" applyFont="1" applyBorder="1" applyAlignment="1" applyProtection="1">
      <alignment horizontal="center" vertical="center" wrapText="1"/>
      <protection locked="0"/>
    </xf>
    <xf numFmtId="0" fontId="11" fillId="0" borderId="25" xfId="0" applyFont="1" applyBorder="1" applyAlignment="1">
      <alignment vertical="center" wrapText="1"/>
    </xf>
    <xf numFmtId="0" fontId="15" fillId="0" borderId="25" xfId="0" applyFont="1" applyBorder="1" applyAlignment="1" applyProtection="1">
      <alignment vertical="center" wrapText="1"/>
      <protection locked="0"/>
    </xf>
    <xf numFmtId="164" fontId="15" fillId="0" borderId="25" xfId="0" applyNumberFormat="1" applyFont="1" applyBorder="1" applyAlignment="1" applyProtection="1">
      <alignment horizontal="center" vertical="center" wrapText="1" readingOrder="1"/>
      <protection locked="0"/>
    </xf>
    <xf numFmtId="165" fontId="15" fillId="0" borderId="25" xfId="0" applyNumberFormat="1" applyFont="1" applyBorder="1" applyAlignment="1" applyProtection="1">
      <alignment horizontal="center" vertical="center" wrapText="1" readingOrder="1"/>
      <protection locked="0"/>
    </xf>
    <xf numFmtId="164" fontId="15" fillId="0" borderId="25" xfId="0" applyNumberFormat="1" applyFont="1" applyBorder="1" applyAlignment="1" applyProtection="1">
      <alignment horizontal="center" vertical="center" wrapText="1"/>
      <protection locked="0"/>
    </xf>
    <xf numFmtId="10" fontId="15" fillId="4" borderId="25" xfId="1" applyNumberFormat="1" applyFont="1" applyFill="1" applyBorder="1" applyAlignment="1" applyProtection="1">
      <alignment horizontal="center" vertical="center" wrapText="1" readingOrder="1"/>
      <protection locked="0"/>
    </xf>
    <xf numFmtId="166" fontId="15" fillId="4" borderId="25" xfId="0" applyNumberFormat="1" applyFont="1" applyFill="1" applyBorder="1" applyAlignment="1" applyProtection="1">
      <alignment horizontal="center" vertical="center" wrapText="1" readingOrder="1"/>
      <protection locked="0"/>
    </xf>
    <xf numFmtId="0" fontId="11" fillId="6" borderId="25" xfId="0" applyFont="1" applyFill="1" applyBorder="1" applyAlignment="1" applyProtection="1">
      <alignment vertical="center" wrapText="1"/>
      <protection locked="0"/>
    </xf>
    <xf numFmtId="0" fontId="11" fillId="0" borderId="25" xfId="0" applyFont="1" applyBorder="1" applyAlignment="1" applyProtection="1">
      <alignment vertical="center" wrapText="1"/>
      <protection locked="0"/>
    </xf>
    <xf numFmtId="0" fontId="15" fillId="8" borderId="25" xfId="0" applyFont="1" applyFill="1" applyBorder="1" applyAlignment="1">
      <alignment vertical="top" wrapText="1"/>
    </xf>
    <xf numFmtId="0" fontId="11" fillId="9" borderId="25" xfId="0" applyFont="1" applyFill="1" applyBorder="1" applyAlignment="1">
      <alignment vertical="center" wrapText="1" readingOrder="1"/>
    </xf>
    <xf numFmtId="165" fontId="15" fillId="5" borderId="7" xfId="0" applyNumberFormat="1" applyFont="1" applyFill="1" applyBorder="1" applyAlignment="1" applyProtection="1">
      <alignment horizontal="center" vertical="center" wrapText="1" readingOrder="1"/>
      <protection locked="0"/>
    </xf>
    <xf numFmtId="164" fontId="15" fillId="0" borderId="32" xfId="0" applyNumberFormat="1" applyFont="1" applyBorder="1" applyAlignment="1" applyProtection="1">
      <alignment horizontal="center" vertical="center" wrapText="1" readingOrder="1"/>
      <protection locked="0"/>
    </xf>
    <xf numFmtId="9" fontId="15" fillId="0" borderId="33" xfId="0" applyNumberFormat="1" applyFont="1" applyBorder="1" applyAlignment="1" applyProtection="1">
      <alignment horizontal="center" vertical="center" wrapText="1" readingOrder="1"/>
      <protection locked="0"/>
    </xf>
    <xf numFmtId="0" fontId="15" fillId="0" borderId="34"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164" fontId="15" fillId="0" borderId="36" xfId="0" applyNumberFormat="1" applyFont="1" applyBorder="1" applyAlignment="1" applyProtection="1">
      <alignment horizontal="center" vertical="center" wrapText="1" readingOrder="1"/>
      <protection locked="0"/>
    </xf>
    <xf numFmtId="0" fontId="11" fillId="5" borderId="35" xfId="0" applyFont="1" applyFill="1" applyBorder="1" applyAlignment="1">
      <alignment horizontal="center" vertical="center" wrapText="1" readingOrder="1"/>
    </xf>
    <xf numFmtId="164" fontId="15" fillId="5" borderId="18" xfId="0" applyNumberFormat="1" applyFont="1" applyFill="1" applyBorder="1" applyAlignment="1" applyProtection="1">
      <alignment horizontal="center" vertical="center" wrapText="1" readingOrder="1"/>
      <protection locked="0"/>
    </xf>
    <xf numFmtId="164" fontId="15" fillId="5" borderId="38" xfId="0" applyNumberFormat="1" applyFont="1" applyFill="1" applyBorder="1" applyAlignment="1" applyProtection="1">
      <alignment horizontal="center" vertical="center" wrapText="1" readingOrder="1"/>
      <protection locked="0"/>
    </xf>
    <xf numFmtId="0" fontId="15" fillId="0" borderId="7" xfId="0" applyFont="1" applyBorder="1" applyAlignment="1" applyProtection="1">
      <alignment vertical="center" wrapText="1"/>
      <protection locked="0"/>
    </xf>
    <xf numFmtId="0" fontId="15" fillId="0" borderId="18" xfId="0" applyFont="1" applyBorder="1" applyAlignment="1" applyProtection="1">
      <alignment vertical="center" wrapText="1"/>
      <protection locked="0"/>
    </xf>
    <xf numFmtId="164" fontId="15" fillId="0" borderId="39" xfId="0" applyNumberFormat="1" applyFont="1" applyBorder="1" applyAlignment="1" applyProtection="1">
      <alignment horizontal="center" vertical="center" wrapText="1"/>
      <protection locked="0"/>
    </xf>
    <xf numFmtId="43" fontId="20" fillId="0" borderId="37" xfId="3" applyFont="1" applyBorder="1" applyAlignment="1">
      <alignment horizontal="center" vertical="center"/>
    </xf>
    <xf numFmtId="164" fontId="15" fillId="5" borderId="11" xfId="0" applyNumberFormat="1" applyFont="1" applyFill="1" applyBorder="1" applyAlignment="1" applyProtection="1">
      <alignment horizontal="center" vertical="center" wrapText="1" readingOrder="1"/>
      <protection locked="0"/>
    </xf>
    <xf numFmtId="164" fontId="15" fillId="5" borderId="7" xfId="0" applyNumberFormat="1" applyFont="1" applyFill="1" applyBorder="1" applyAlignment="1" applyProtection="1">
      <alignment horizontal="center" vertical="center" wrapText="1" readingOrder="1"/>
      <protection locked="0"/>
    </xf>
    <xf numFmtId="9" fontId="15" fillId="5" borderId="18" xfId="1" applyFont="1" applyFill="1" applyBorder="1" applyAlignment="1" applyProtection="1">
      <alignment horizontal="center" vertical="center" wrapText="1" readingOrder="1"/>
      <protection locked="0"/>
    </xf>
    <xf numFmtId="9" fontId="15" fillId="0" borderId="19" xfId="0" applyNumberFormat="1" applyFont="1" applyBorder="1" applyAlignment="1" applyProtection="1">
      <alignment horizontal="center" vertical="center" wrapText="1"/>
      <protection locked="0"/>
    </xf>
    <xf numFmtId="0" fontId="13" fillId="0" borderId="6" xfId="0" applyFont="1" applyBorder="1" applyAlignment="1">
      <alignment vertical="top" wrapText="1"/>
    </xf>
    <xf numFmtId="4" fontId="10" fillId="0" borderId="6" xfId="0" applyNumberFormat="1" applyFont="1" applyBorder="1" applyAlignment="1">
      <alignment vertical="center" wrapText="1"/>
    </xf>
    <xf numFmtId="0" fontId="16" fillId="0" borderId="0" xfId="0" applyFont="1" applyAlignment="1" applyProtection="1">
      <alignment vertical="center"/>
      <protection locked="0"/>
    </xf>
    <xf numFmtId="0" fontId="16" fillId="0" borderId="0" xfId="0" applyFont="1" applyBorder="1" applyAlignment="1" applyProtection="1">
      <protection locked="0"/>
    </xf>
    <xf numFmtId="0" fontId="15" fillId="0" borderId="0" xfId="0" applyFont="1" applyBorder="1" applyAlignment="1" applyProtection="1">
      <protection locked="0"/>
    </xf>
    <xf numFmtId="0" fontId="15" fillId="0" borderId="0" xfId="0" applyFont="1" applyBorder="1" applyProtection="1">
      <protection locked="0"/>
    </xf>
    <xf numFmtId="0" fontId="9" fillId="0" borderId="0" xfId="0" applyFont="1" applyBorder="1" applyProtection="1">
      <protection locked="0"/>
    </xf>
    <xf numFmtId="0" fontId="16" fillId="0" borderId="0" xfId="0" applyFont="1" applyAlignment="1" applyProtection="1">
      <alignment horizontal="center" vertical="center"/>
      <protection locked="0"/>
    </xf>
    <xf numFmtId="0" fontId="21" fillId="0" borderId="2" xfId="0" applyFont="1" applyBorder="1" applyAlignment="1" applyProtection="1">
      <alignment horizontal="center"/>
      <protection locked="0"/>
    </xf>
    <xf numFmtId="0" fontId="16" fillId="0" borderId="0" xfId="0" applyFont="1" applyAlignment="1" applyProtection="1">
      <alignment horizontal="left" vertical="center" wrapText="1"/>
      <protection locked="0"/>
    </xf>
    <xf numFmtId="0" fontId="15" fillId="0" borderId="1" xfId="0" applyFont="1" applyBorder="1" applyAlignment="1" applyProtection="1">
      <alignment horizontal="center"/>
      <protection locked="0"/>
    </xf>
    <xf numFmtId="0" fontId="7" fillId="0" borderId="0" xfId="0" applyFont="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49" fontId="7" fillId="0" borderId="6" xfId="0" quotePrefix="1" applyNumberFormat="1" applyFont="1" applyBorder="1" applyAlignment="1" applyProtection="1">
      <alignment horizontal="left" vertical="center" wrapText="1"/>
      <protection locked="0"/>
    </xf>
    <xf numFmtId="0" fontId="7" fillId="8" borderId="6" xfId="0" applyFont="1" applyFill="1" applyBorder="1" applyAlignment="1" applyProtection="1">
      <alignment horizontal="left" vertical="center" wrapText="1"/>
      <protection locked="0"/>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10" fillId="0" borderId="6" xfId="0" applyFont="1" applyBorder="1" applyAlignment="1">
      <alignment horizontal="center" vertical="center" wrapText="1"/>
    </xf>
    <xf numFmtId="0" fontId="6" fillId="7" borderId="3" xfId="0" applyFont="1" applyFill="1" applyBorder="1" applyAlignment="1">
      <alignment horizontal="left" vertical="center"/>
    </xf>
    <xf numFmtId="0" fontId="6" fillId="7" borderId="0" xfId="0" applyFont="1" applyFill="1" applyAlignment="1">
      <alignment horizontal="left" vertical="center"/>
    </xf>
    <xf numFmtId="0" fontId="6" fillId="7" borderId="4" xfId="0" applyFont="1" applyFill="1" applyBorder="1" applyAlignment="1">
      <alignment horizontal="left" vertical="center"/>
    </xf>
    <xf numFmtId="0" fontId="11" fillId="5" borderId="9" xfId="0" applyFont="1" applyFill="1" applyBorder="1" applyAlignment="1">
      <alignment horizontal="center" vertical="center" wrapText="1" readingOrder="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43" fontId="0" fillId="0" borderId="13" xfId="2" applyNumberFormat="1" applyFont="1" applyFill="1" applyBorder="1" applyAlignment="1" applyProtection="1">
      <alignment horizontal="center" vertical="center" wrapText="1" readingOrder="1"/>
      <protection locked="0"/>
    </xf>
    <xf numFmtId="44" fontId="15" fillId="0" borderId="17" xfId="2" applyFont="1" applyFill="1" applyBorder="1" applyAlignment="1" applyProtection="1">
      <alignment horizontal="center" vertical="center" wrapText="1" readingOrder="1"/>
      <protection locked="0"/>
    </xf>
    <xf numFmtId="44" fontId="15" fillId="0" borderId="11" xfId="2" applyFont="1" applyFill="1" applyBorder="1" applyAlignment="1" applyProtection="1">
      <alignment horizontal="center" vertical="center" wrapText="1" readingOrder="1"/>
      <protection locked="0"/>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6" fillId="3" borderId="25" xfId="0" applyFont="1" applyFill="1" applyBorder="1" applyAlignment="1">
      <alignment horizontal="center" vertical="center" wrapText="1" readingOrder="1"/>
    </xf>
    <xf numFmtId="0" fontId="17" fillId="6" borderId="25" xfId="0" applyFont="1" applyFill="1" applyBorder="1" applyAlignment="1" applyProtection="1">
      <alignment horizontal="left" vertical="center" wrapText="1"/>
      <protection locked="0"/>
    </xf>
    <xf numFmtId="0" fontId="7" fillId="0" borderId="25" xfId="0" applyFont="1" applyBorder="1" applyAlignment="1" applyProtection="1">
      <alignment vertical="center" wrapText="1"/>
      <protection locked="0"/>
    </xf>
    <xf numFmtId="0" fontId="19" fillId="0" borderId="25" xfId="0" applyFont="1" applyFill="1" applyBorder="1" applyAlignment="1" applyProtection="1">
      <alignment horizontal="justify" vertical="center" wrapText="1"/>
      <protection locked="0"/>
    </xf>
    <xf numFmtId="0" fontId="19" fillId="0" borderId="40" xfId="0" applyFont="1" applyFill="1" applyBorder="1" applyAlignment="1" applyProtection="1">
      <alignment horizontal="left" vertical="top" wrapText="1"/>
      <protection locked="0"/>
    </xf>
    <xf numFmtId="0" fontId="19" fillId="0" borderId="41" xfId="0" applyFont="1" applyFill="1" applyBorder="1" applyAlignment="1" applyProtection="1">
      <alignment horizontal="left" vertical="top" wrapText="1"/>
      <protection locked="0"/>
    </xf>
    <xf numFmtId="0" fontId="19" fillId="0" borderId="42" xfId="0" applyFont="1" applyFill="1" applyBorder="1" applyAlignment="1" applyProtection="1">
      <alignment horizontal="left" vertical="top" wrapText="1"/>
      <protection locked="0"/>
    </xf>
    <xf numFmtId="44" fontId="15" fillId="0" borderId="21" xfId="2" applyFont="1" applyFill="1" applyBorder="1" applyAlignment="1" applyProtection="1">
      <alignment horizontal="center" vertical="center" wrapText="1" readingOrder="1"/>
      <protection locked="0"/>
    </xf>
    <xf numFmtId="44" fontId="15" fillId="0" borderId="12" xfId="2" applyFont="1" applyFill="1" applyBorder="1" applyAlignment="1" applyProtection="1">
      <alignment horizontal="center" vertical="center" wrapText="1" readingOrder="1"/>
      <protection locked="0"/>
    </xf>
    <xf numFmtId="10" fontId="15" fillId="0" borderId="12" xfId="1" applyNumberFormat="1" applyFont="1" applyFill="1" applyBorder="1" applyAlignment="1" applyProtection="1">
      <alignment horizontal="center" vertical="center" wrapText="1" readingOrder="1"/>
    </xf>
    <xf numFmtId="10" fontId="15" fillId="0" borderId="22" xfId="1" applyNumberFormat="1" applyFont="1" applyFill="1" applyBorder="1" applyAlignment="1" applyProtection="1">
      <alignment horizontal="center" vertical="center" wrapText="1" readingOrder="1"/>
    </xf>
    <xf numFmtId="0" fontId="6" fillId="2" borderId="25" xfId="0" applyFont="1" applyFill="1" applyBorder="1" applyAlignment="1">
      <alignment horizontal="left" vertical="center"/>
    </xf>
    <xf numFmtId="0" fontId="6" fillId="7" borderId="25" xfId="0" applyFont="1" applyFill="1" applyBorder="1" applyAlignment="1">
      <alignment horizontal="left" vertical="center"/>
    </xf>
    <xf numFmtId="0" fontId="8"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justify" vertical="center" wrapText="1"/>
      <protection locked="0"/>
    </xf>
    <xf numFmtId="0" fontId="6" fillId="2" borderId="30" xfId="0" applyFont="1" applyFill="1" applyBorder="1" applyAlignment="1">
      <alignment horizontal="left" vertical="center"/>
    </xf>
    <xf numFmtId="49" fontId="7" fillId="0" borderId="25" xfId="0" quotePrefix="1" applyNumberFormat="1" applyFont="1" applyBorder="1" applyAlignment="1" applyProtection="1">
      <alignment horizontal="left" vertical="center" wrapText="1"/>
      <protection locked="0"/>
    </xf>
    <xf numFmtId="0" fontId="10" fillId="0" borderId="25" xfId="0" applyFont="1" applyBorder="1" applyAlignment="1">
      <alignment horizontal="center" vertical="center" wrapText="1"/>
    </xf>
    <xf numFmtId="0" fontId="10" fillId="0" borderId="25" xfId="0" applyFont="1" applyBorder="1" applyAlignment="1">
      <alignment horizontal="left" vertical="center" wrapText="1"/>
    </xf>
    <xf numFmtId="44" fontId="15" fillId="0" borderId="25" xfId="2" applyFont="1" applyFill="1" applyBorder="1" applyAlignment="1" applyProtection="1">
      <alignment horizontal="center" vertical="center" wrapText="1" readingOrder="1"/>
      <protection locked="0"/>
    </xf>
    <xf numFmtId="10" fontId="15" fillId="0" borderId="25" xfId="1" applyNumberFormat="1" applyFont="1" applyFill="1" applyBorder="1" applyAlignment="1" applyProtection="1">
      <alignment horizontal="center" vertical="center" wrapText="1" readingOrder="1"/>
    </xf>
    <xf numFmtId="0" fontId="11" fillId="5" borderId="25" xfId="0" applyFont="1" applyFill="1" applyBorder="1" applyAlignment="1">
      <alignment horizontal="center" vertical="center" wrapText="1" readingOrder="1"/>
    </xf>
    <xf numFmtId="0" fontId="15" fillId="3" borderId="25" xfId="0" applyFont="1" applyFill="1" applyBorder="1" applyAlignment="1">
      <alignment vertical="top" wrapText="1"/>
    </xf>
    <xf numFmtId="0" fontId="19" fillId="0" borderId="40" xfId="0" applyFont="1" applyFill="1" applyBorder="1" applyAlignment="1" applyProtection="1">
      <alignment horizontal="left" vertical="center" wrapText="1"/>
      <protection locked="0"/>
    </xf>
    <xf numFmtId="0" fontId="19" fillId="0" borderId="41" xfId="0" applyFont="1" applyFill="1" applyBorder="1" applyAlignment="1" applyProtection="1">
      <alignment horizontal="left" vertical="center" wrapText="1"/>
      <protection locked="0"/>
    </xf>
    <xf numFmtId="0" fontId="19" fillId="0" borderId="42" xfId="0" applyFont="1" applyFill="1" applyBorder="1" applyAlignment="1" applyProtection="1">
      <alignment horizontal="left" vertical="center" wrapText="1"/>
      <protection locked="0"/>
    </xf>
    <xf numFmtId="0" fontId="19" fillId="0" borderId="40" xfId="0" applyFont="1" applyFill="1" applyBorder="1" applyAlignment="1" applyProtection="1">
      <alignment horizontal="justify" vertical="center" wrapText="1"/>
      <protection locked="0"/>
    </xf>
    <xf numFmtId="0" fontId="19" fillId="0" borderId="41"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8" fillId="0" borderId="25" xfId="0" applyFont="1" applyBorder="1" applyAlignment="1" applyProtection="1">
      <alignment horizontal="left" vertical="center" wrapText="1"/>
      <protection locked="0"/>
    </xf>
    <xf numFmtId="0" fontId="10" fillId="0" borderId="16" xfId="0" applyFont="1" applyBorder="1" applyAlignment="1">
      <alignment horizontal="left" vertical="center" wrapText="1"/>
    </xf>
    <xf numFmtId="0" fontId="6" fillId="2" borderId="16" xfId="0" applyFont="1" applyFill="1" applyBorder="1" applyAlignment="1">
      <alignment horizontal="left" vertical="center"/>
    </xf>
    <xf numFmtId="0" fontId="6" fillId="7" borderId="16" xfId="0" applyFont="1" applyFill="1" applyBorder="1" applyAlignment="1">
      <alignment horizontal="left" vertical="center"/>
    </xf>
    <xf numFmtId="49" fontId="7" fillId="0" borderId="16" xfId="0" quotePrefix="1" applyNumberFormat="1"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0" fillId="0" borderId="16" xfId="0" applyFont="1" applyBorder="1" applyAlignment="1">
      <alignment horizontal="center" vertical="center" wrapText="1"/>
    </xf>
    <xf numFmtId="44" fontId="15" fillId="0" borderId="24" xfId="2" applyFont="1" applyFill="1" applyBorder="1" applyAlignment="1" applyProtection="1">
      <alignment horizontal="center" vertical="center" wrapText="1" readingOrder="1"/>
      <protection locked="0"/>
    </xf>
    <xf numFmtId="10" fontId="15" fillId="0" borderId="24" xfId="1" applyNumberFormat="1" applyFont="1" applyFill="1" applyBorder="1" applyAlignment="1" applyProtection="1">
      <alignment horizontal="center" vertical="center" wrapText="1" readingOrder="1"/>
    </xf>
    <xf numFmtId="0" fontId="6" fillId="7" borderId="23" xfId="0" applyFont="1" applyFill="1" applyBorder="1" applyAlignment="1">
      <alignment horizontal="left" vertical="center"/>
    </xf>
    <xf numFmtId="0" fontId="7" fillId="8" borderId="16" xfId="0" applyFont="1" applyFill="1" applyBorder="1" applyAlignment="1" applyProtection="1">
      <alignment horizontal="left" vertical="center" wrapText="1"/>
      <protection locked="0"/>
    </xf>
    <xf numFmtId="0" fontId="17" fillId="6" borderId="16" xfId="0" applyFont="1" applyFill="1" applyBorder="1" applyAlignment="1" applyProtection="1">
      <alignment horizontal="left" vertical="center" wrapText="1"/>
      <protection locked="0"/>
    </xf>
    <xf numFmtId="0" fontId="11" fillId="5" borderId="23" xfId="0" applyFont="1" applyFill="1" applyBorder="1" applyAlignment="1">
      <alignment horizontal="center" vertical="center" wrapText="1" readingOrder="1"/>
    </xf>
    <xf numFmtId="0" fontId="15" fillId="3" borderId="23" xfId="0" applyFont="1" applyFill="1" applyBorder="1" applyAlignment="1">
      <alignment vertical="top" wrapText="1"/>
    </xf>
    <xf numFmtId="0" fontId="6" fillId="2" borderId="24" xfId="0" applyFont="1" applyFill="1" applyBorder="1" applyAlignment="1">
      <alignment horizontal="left" vertical="center"/>
    </xf>
    <xf numFmtId="0" fontId="7" fillId="0" borderId="16" xfId="0" applyFont="1" applyBorder="1" applyAlignment="1" applyProtection="1">
      <alignment horizontal="justify" vertical="center" wrapText="1"/>
      <protection locked="0"/>
    </xf>
    <xf numFmtId="0" fontId="19" fillId="0" borderId="16" xfId="0" applyFont="1" applyBorder="1" applyAlignment="1" applyProtection="1">
      <alignment horizontal="left" vertical="center" wrapText="1"/>
      <protection locked="0"/>
    </xf>
    <xf numFmtId="0" fontId="19" fillId="0" borderId="16" xfId="0" applyFont="1" applyFill="1" applyBorder="1" applyAlignment="1" applyProtection="1">
      <alignment horizontal="left" vertical="center" wrapText="1"/>
      <protection locked="0"/>
    </xf>
    <xf numFmtId="0" fontId="18" fillId="0" borderId="16" xfId="0" applyFont="1" applyFill="1" applyBorder="1" applyAlignment="1" applyProtection="1">
      <alignment horizontal="justify" vertical="center" wrapText="1"/>
      <protection locked="0"/>
    </xf>
    <xf numFmtId="0" fontId="19" fillId="0" borderId="16" xfId="0" applyFont="1" applyFill="1" applyBorder="1" applyAlignment="1" applyProtection="1">
      <alignment horizontal="justify" vertical="center" wrapText="1"/>
      <protection locked="0"/>
    </xf>
    <xf numFmtId="0" fontId="19" fillId="8" borderId="16" xfId="0" applyFont="1" applyFill="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21" fillId="0" borderId="2" xfId="0" applyFont="1" applyBorder="1" applyAlignment="1" applyProtection="1">
      <alignment horizontal="center" vertical="center"/>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center" vertical="top"/>
      <protection locked="0"/>
    </xf>
    <xf numFmtId="0" fontId="16" fillId="0" borderId="0" xfId="0" applyFont="1" applyAlignment="1" applyProtection="1">
      <alignment horizontal="left" vertical="center"/>
      <protection locked="0"/>
    </xf>
  </cellXfs>
  <cellStyles count="4">
    <cellStyle name="Millares" xfId="3" builtinId="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3:J29"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dataCellStyle="Millares"/>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1"/>
  <sheetViews>
    <sheetView tabSelected="1" topLeftCell="A49" zoomScaleNormal="100" zoomScaleSheetLayoutView="87" zoomScalePageLayoutView="88" workbookViewId="0">
      <selection activeCell="D56" sqref="D56:J58"/>
    </sheetView>
  </sheetViews>
  <sheetFormatPr baseColWidth="10" defaultRowHeight="14.25" x14ac:dyDescent="0.2"/>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6.85546875" style="3" customWidth="1"/>
    <col min="9" max="10" width="12.7109375" style="3" customWidth="1"/>
    <col min="11" max="11" width="11.42578125" style="3"/>
    <col min="12" max="16384" width="11.42578125" style="2"/>
  </cols>
  <sheetData>
    <row r="1" spans="1:11" ht="20.25" customHeight="1" x14ac:dyDescent="0.2">
      <c r="A1" s="101" t="s">
        <v>64</v>
      </c>
      <c r="B1" s="102"/>
      <c r="C1" s="102"/>
      <c r="D1" s="102"/>
      <c r="E1" s="102"/>
      <c r="F1" s="102"/>
      <c r="G1" s="102"/>
      <c r="H1" s="102"/>
      <c r="I1" s="102"/>
      <c r="J1" s="103"/>
      <c r="K1" s="1"/>
    </row>
    <row r="2" spans="1:11" ht="20.25" customHeight="1" x14ac:dyDescent="0.2">
      <c r="A2" s="105" t="s">
        <v>0</v>
      </c>
      <c r="B2" s="106"/>
      <c r="C2" s="106"/>
      <c r="D2" s="106"/>
      <c r="E2" s="106"/>
      <c r="F2" s="106"/>
      <c r="G2" s="106"/>
      <c r="H2" s="106"/>
      <c r="I2" s="106"/>
      <c r="J2" s="107"/>
      <c r="K2" s="1"/>
    </row>
    <row r="3" spans="1:11" ht="19.5" customHeight="1" x14ac:dyDescent="0.2">
      <c r="A3" s="11" t="s">
        <v>1</v>
      </c>
      <c r="B3" s="99" t="s">
        <v>44</v>
      </c>
      <c r="C3" s="99"/>
      <c r="D3" s="99"/>
      <c r="E3" s="99"/>
      <c r="F3" s="99"/>
      <c r="G3" s="99"/>
      <c r="H3" s="99"/>
      <c r="I3" s="99"/>
      <c r="J3" s="99"/>
      <c r="K3" s="1"/>
    </row>
    <row r="4" spans="1:11" ht="18.75" customHeight="1" x14ac:dyDescent="0.2">
      <c r="A4" s="12" t="s">
        <v>27</v>
      </c>
      <c r="B4" s="99" t="s">
        <v>45</v>
      </c>
      <c r="C4" s="99"/>
      <c r="D4" s="99"/>
      <c r="E4" s="99"/>
      <c r="F4" s="99"/>
      <c r="G4" s="99"/>
      <c r="H4" s="99"/>
      <c r="I4" s="99"/>
      <c r="J4" s="99"/>
      <c r="K4" s="1"/>
    </row>
    <row r="5" spans="1:11" ht="18.75" customHeight="1" x14ac:dyDescent="0.2">
      <c r="A5" s="12" t="s">
        <v>28</v>
      </c>
      <c r="B5" s="99" t="s">
        <v>46</v>
      </c>
      <c r="C5" s="99"/>
      <c r="D5" s="99"/>
      <c r="E5" s="99"/>
      <c r="F5" s="99"/>
      <c r="G5" s="99"/>
      <c r="H5" s="99"/>
      <c r="I5" s="99"/>
      <c r="J5" s="99"/>
      <c r="K5" s="1"/>
    </row>
    <row r="6" spans="1:11" ht="51.75" customHeight="1" x14ac:dyDescent="0.2">
      <c r="A6" s="11" t="s">
        <v>2</v>
      </c>
      <c r="B6" s="100" t="s">
        <v>102</v>
      </c>
      <c r="C6" s="100"/>
      <c r="D6" s="100"/>
      <c r="E6" s="100"/>
      <c r="F6" s="100"/>
      <c r="G6" s="100"/>
      <c r="H6" s="100"/>
      <c r="I6" s="100"/>
      <c r="J6" s="100"/>
    </row>
    <row r="7" spans="1:11" ht="57.75" customHeight="1" x14ac:dyDescent="0.2">
      <c r="A7" s="11" t="s">
        <v>3</v>
      </c>
      <c r="B7" s="100" t="s">
        <v>54</v>
      </c>
      <c r="C7" s="100"/>
      <c r="D7" s="100"/>
      <c r="E7" s="100"/>
      <c r="F7" s="100"/>
      <c r="G7" s="100"/>
      <c r="H7" s="100"/>
      <c r="I7" s="100"/>
      <c r="J7" s="100"/>
    </row>
    <row r="8" spans="1:11" ht="19.5" customHeight="1" x14ac:dyDescent="0.2">
      <c r="A8" s="101" t="s">
        <v>4</v>
      </c>
      <c r="B8" s="102"/>
      <c r="C8" s="102"/>
      <c r="D8" s="102"/>
      <c r="E8" s="102"/>
      <c r="F8" s="102"/>
      <c r="G8" s="102"/>
      <c r="H8" s="102"/>
      <c r="I8" s="102"/>
      <c r="J8" s="103"/>
    </row>
    <row r="9" spans="1:11" ht="21" customHeight="1" x14ac:dyDescent="0.2">
      <c r="A9" s="11" t="s">
        <v>5</v>
      </c>
      <c r="B9" s="4">
        <v>1</v>
      </c>
      <c r="C9" s="104" t="str">
        <f>IFERROR(VLOOKUP(B9,'[1]Validacion datos'!A2:B5,2,FALSE),"")</f>
        <v>DESARROLLO INSTITUCIONAL</v>
      </c>
      <c r="D9" s="104"/>
      <c r="E9" s="104"/>
      <c r="F9" s="104"/>
      <c r="G9" s="104"/>
      <c r="H9" s="104"/>
      <c r="I9" s="104"/>
      <c r="J9" s="104"/>
    </row>
    <row r="10" spans="1:11" ht="17.25" customHeight="1" x14ac:dyDescent="0.2">
      <c r="A10" s="11" t="s">
        <v>6</v>
      </c>
      <c r="B10" s="5">
        <v>1.2</v>
      </c>
      <c r="C10" s="104" t="str">
        <f>IFERROR(VLOOKUP(B10,'[1]Validacion datos'!A8:B26,2,FALSE),"")</f>
        <v>Imperio de la ley y seguridad ciudadana</v>
      </c>
      <c r="D10" s="104"/>
      <c r="E10" s="104"/>
      <c r="F10" s="104"/>
      <c r="G10" s="104"/>
      <c r="H10" s="104"/>
      <c r="I10" s="104"/>
      <c r="J10" s="104"/>
    </row>
    <row r="11" spans="1:11" ht="63.75" customHeight="1" x14ac:dyDescent="0.2">
      <c r="A11" s="11" t="s">
        <v>7</v>
      </c>
      <c r="B11" s="6" t="s">
        <v>66</v>
      </c>
      <c r="C11" s="114"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5"/>
      <c r="E11" s="115"/>
      <c r="F11" s="115"/>
      <c r="G11" s="115"/>
      <c r="H11" s="115"/>
      <c r="I11" s="115"/>
      <c r="J11" s="116"/>
    </row>
    <row r="12" spans="1:11" ht="15" x14ac:dyDescent="0.2">
      <c r="A12" s="101" t="s">
        <v>8</v>
      </c>
      <c r="B12" s="102"/>
      <c r="C12" s="102"/>
      <c r="D12" s="102"/>
      <c r="E12" s="102"/>
      <c r="F12" s="102"/>
      <c r="G12" s="102"/>
      <c r="H12" s="102"/>
      <c r="I12" s="102"/>
      <c r="J12" s="103"/>
    </row>
    <row r="13" spans="1:11" ht="21.75" customHeight="1" x14ac:dyDescent="0.2">
      <c r="A13" s="11" t="s">
        <v>9</v>
      </c>
      <c r="B13" s="97" t="s">
        <v>47</v>
      </c>
      <c r="C13" s="97"/>
      <c r="D13" s="97"/>
      <c r="E13" s="97"/>
      <c r="F13" s="97"/>
      <c r="G13" s="97"/>
      <c r="H13" s="97"/>
      <c r="I13" s="97"/>
      <c r="J13" s="98"/>
    </row>
    <row r="14" spans="1:11" ht="140.25" customHeight="1" x14ac:dyDescent="0.2">
      <c r="A14" s="13" t="s">
        <v>10</v>
      </c>
      <c r="B14" s="97" t="s">
        <v>74</v>
      </c>
      <c r="C14" s="97"/>
      <c r="D14" s="97"/>
      <c r="E14" s="97"/>
      <c r="F14" s="97"/>
      <c r="G14" s="97"/>
      <c r="H14" s="97"/>
      <c r="I14" s="97"/>
      <c r="J14" s="98"/>
    </row>
    <row r="15" spans="1:11" ht="54.75" customHeight="1" x14ac:dyDescent="0.2">
      <c r="A15" s="13" t="s">
        <v>84</v>
      </c>
      <c r="B15" s="97" t="s">
        <v>75</v>
      </c>
      <c r="C15" s="97"/>
      <c r="D15" s="97"/>
      <c r="E15" s="97"/>
      <c r="F15" s="97"/>
      <c r="G15" s="97"/>
      <c r="H15" s="97"/>
      <c r="I15" s="97"/>
      <c r="J15" s="98"/>
    </row>
    <row r="16" spans="1:11" ht="43.5" customHeight="1" x14ac:dyDescent="0.2">
      <c r="A16" s="13" t="s">
        <v>29</v>
      </c>
      <c r="B16" s="97" t="s">
        <v>76</v>
      </c>
      <c r="C16" s="97"/>
      <c r="D16" s="97"/>
      <c r="E16" s="97"/>
      <c r="F16" s="97"/>
      <c r="G16" s="97"/>
      <c r="H16" s="97"/>
      <c r="I16" s="97"/>
      <c r="J16" s="98"/>
      <c r="K16" s="1"/>
    </row>
    <row r="17" spans="1:11" ht="20.25" customHeight="1" x14ac:dyDescent="0.2">
      <c r="A17" s="101" t="s">
        <v>11</v>
      </c>
      <c r="B17" s="102"/>
      <c r="C17" s="102"/>
      <c r="D17" s="102"/>
      <c r="E17" s="102"/>
      <c r="F17" s="102"/>
      <c r="G17" s="102"/>
      <c r="H17" s="102"/>
      <c r="I17" s="102"/>
      <c r="J17" s="103"/>
    </row>
    <row r="18" spans="1:11" ht="16.5" customHeight="1" x14ac:dyDescent="0.2">
      <c r="A18" s="105" t="s">
        <v>12</v>
      </c>
      <c r="B18" s="106"/>
      <c r="C18" s="106"/>
      <c r="D18" s="106"/>
      <c r="E18" s="106"/>
      <c r="F18" s="106"/>
      <c r="G18" s="106"/>
      <c r="H18" s="106"/>
      <c r="I18" s="106"/>
      <c r="J18" s="107"/>
      <c r="K18" s="1"/>
    </row>
    <row r="19" spans="1:11" ht="36.75" customHeight="1" x14ac:dyDescent="0.2">
      <c r="A19" s="117" t="s">
        <v>13</v>
      </c>
      <c r="B19" s="117"/>
      <c r="C19" s="117" t="s">
        <v>14</v>
      </c>
      <c r="D19" s="117"/>
      <c r="E19" s="117"/>
      <c r="F19" s="117" t="s">
        <v>15</v>
      </c>
      <c r="G19" s="117"/>
      <c r="H19" s="117"/>
      <c r="I19" s="117" t="s">
        <v>16</v>
      </c>
      <c r="J19" s="117"/>
    </row>
    <row r="20" spans="1:11" ht="28.5" customHeight="1" x14ac:dyDescent="0.2">
      <c r="A20" s="124">
        <v>613449905</v>
      </c>
      <c r="B20" s="125"/>
      <c r="C20" s="111">
        <f>SUM(D24:D29)</f>
        <v>502940739</v>
      </c>
      <c r="D20" s="112"/>
      <c r="E20" s="113"/>
      <c r="F20" s="111">
        <f>SUM(H24:H29)</f>
        <v>169316914.99000001</v>
      </c>
      <c r="G20" s="112"/>
      <c r="H20" s="113"/>
      <c r="I20" s="126">
        <f>+IF(F20&gt;0,F20/C20,0)</f>
        <v>0.33665380801454625</v>
      </c>
      <c r="J20" s="127"/>
    </row>
    <row r="21" spans="1:11" ht="20.25" customHeight="1" x14ac:dyDescent="0.2">
      <c r="A21" s="105" t="s">
        <v>41</v>
      </c>
      <c r="B21" s="106"/>
      <c r="C21" s="106"/>
      <c r="D21" s="106"/>
      <c r="E21" s="106"/>
      <c r="F21" s="106"/>
      <c r="G21" s="106"/>
      <c r="H21" s="106"/>
      <c r="I21" s="106"/>
      <c r="J21" s="107"/>
      <c r="K21" s="1"/>
    </row>
    <row r="22" spans="1:11" ht="50.25" customHeight="1" x14ac:dyDescent="0.2">
      <c r="A22" s="14"/>
      <c r="B22" s="15"/>
      <c r="C22" s="108" t="s">
        <v>38</v>
      </c>
      <c r="D22" s="109"/>
      <c r="E22" s="108" t="s">
        <v>43</v>
      </c>
      <c r="F22" s="109"/>
      <c r="G22" s="108" t="s">
        <v>42</v>
      </c>
      <c r="H22" s="108"/>
      <c r="I22" s="108" t="s">
        <v>17</v>
      </c>
      <c r="J22" s="110"/>
    </row>
    <row r="23" spans="1:11" ht="38.25" x14ac:dyDescent="0.2">
      <c r="A23" s="7" t="s">
        <v>18</v>
      </c>
      <c r="B23" s="8" t="s">
        <v>19</v>
      </c>
      <c r="C23" s="75" t="s">
        <v>30</v>
      </c>
      <c r="D23" s="75" t="s">
        <v>31</v>
      </c>
      <c r="E23" s="8" t="s">
        <v>32</v>
      </c>
      <c r="F23" s="8" t="s">
        <v>33</v>
      </c>
      <c r="G23" s="8" t="s">
        <v>34</v>
      </c>
      <c r="H23" s="8" t="s">
        <v>35</v>
      </c>
      <c r="I23" s="8" t="s">
        <v>36</v>
      </c>
      <c r="J23" s="9" t="s">
        <v>37</v>
      </c>
    </row>
    <row r="24" spans="1:11" ht="38.25" x14ac:dyDescent="0.2">
      <c r="A24" s="78" t="s">
        <v>101</v>
      </c>
      <c r="B24" s="72" t="s">
        <v>58</v>
      </c>
      <c r="C24" s="80" t="s">
        <v>58</v>
      </c>
      <c r="D24" s="81">
        <v>166394471</v>
      </c>
      <c r="E24" s="69" t="s">
        <v>58</v>
      </c>
      <c r="F24" s="17">
        <v>0</v>
      </c>
      <c r="G24" s="18" t="s">
        <v>58</v>
      </c>
      <c r="H24" s="16">
        <v>53525709.32</v>
      </c>
      <c r="I24" s="19" t="s">
        <v>58</v>
      </c>
      <c r="J24" s="20" t="e">
        <f>IF(H24&gt;0,H24/F24,0)</f>
        <v>#DIV/0!</v>
      </c>
    </row>
    <row r="25" spans="1:11" ht="52.5" customHeight="1" x14ac:dyDescent="0.2">
      <c r="A25" s="78" t="s">
        <v>86</v>
      </c>
      <c r="B25" s="72" t="s">
        <v>48</v>
      </c>
      <c r="C25" s="74">
        <v>93</v>
      </c>
      <c r="D25" s="81">
        <v>26921068</v>
      </c>
      <c r="E25" s="76">
        <v>26</v>
      </c>
      <c r="F25" s="17">
        <v>19336956.18</v>
      </c>
      <c r="G25" s="18">
        <v>26</v>
      </c>
      <c r="H25" s="16">
        <v>11755333.02</v>
      </c>
      <c r="I25" s="19">
        <f>IF(G25&gt;0,G25/E25,0)</f>
        <v>1</v>
      </c>
      <c r="J25" s="20">
        <f t="shared" ref="J25:J29" si="0">IF(H25&gt;0,H25/F25,0)</f>
        <v>0.60792054915852844</v>
      </c>
    </row>
    <row r="26" spans="1:11" ht="57" customHeight="1" x14ac:dyDescent="0.2">
      <c r="A26" s="78" t="s">
        <v>87</v>
      </c>
      <c r="B26" s="72" t="s">
        <v>49</v>
      </c>
      <c r="C26" s="70">
        <v>39000</v>
      </c>
      <c r="D26" s="81">
        <v>151384660</v>
      </c>
      <c r="E26" s="77">
        <v>12000</v>
      </c>
      <c r="F26" s="69">
        <v>71338377.069999993</v>
      </c>
      <c r="G26" s="18">
        <v>12282</v>
      </c>
      <c r="H26" s="16">
        <v>51517144.090000004</v>
      </c>
      <c r="I26" s="19">
        <f t="shared" ref="I26:I29" si="1">IF(G26&gt;0,G26/E26,0)</f>
        <v>1.0235000000000001</v>
      </c>
      <c r="J26" s="20">
        <f t="shared" si="0"/>
        <v>0.72215189363572674</v>
      </c>
    </row>
    <row r="27" spans="1:11" ht="76.5" customHeight="1" x14ac:dyDescent="0.2">
      <c r="A27" s="78" t="s">
        <v>88</v>
      </c>
      <c r="B27" s="72" t="s">
        <v>50</v>
      </c>
      <c r="C27" s="70">
        <v>83</v>
      </c>
      <c r="D27" s="81">
        <v>23437806</v>
      </c>
      <c r="E27" s="82">
        <v>83</v>
      </c>
      <c r="F27" s="17">
        <v>35225597.479999997</v>
      </c>
      <c r="G27" s="18">
        <v>83</v>
      </c>
      <c r="H27" s="16">
        <v>12138412.689999999</v>
      </c>
      <c r="I27" s="19">
        <f t="shared" si="1"/>
        <v>1</v>
      </c>
      <c r="J27" s="20">
        <f t="shared" si="0"/>
        <v>0.34459068286611216</v>
      </c>
    </row>
    <row r="28" spans="1:11" ht="57.75" customHeight="1" x14ac:dyDescent="0.2">
      <c r="A28" s="78" t="s">
        <v>85</v>
      </c>
      <c r="B28" s="72" t="s">
        <v>51</v>
      </c>
      <c r="C28" s="70">
        <v>2</v>
      </c>
      <c r="D28" s="81">
        <v>79634312</v>
      </c>
      <c r="E28" s="83">
        <v>2</v>
      </c>
      <c r="F28" s="17">
        <v>23706288.719999999</v>
      </c>
      <c r="G28" s="18">
        <v>2</v>
      </c>
      <c r="H28" s="16">
        <v>15111704.460000001</v>
      </c>
      <c r="I28" s="19">
        <f t="shared" si="1"/>
        <v>1</v>
      </c>
      <c r="J28" s="20">
        <f t="shared" si="0"/>
        <v>0.63745551395612976</v>
      </c>
    </row>
    <row r="29" spans="1:11" ht="123" customHeight="1" x14ac:dyDescent="0.2">
      <c r="A29" s="79" t="s">
        <v>89</v>
      </c>
      <c r="B29" s="73" t="s">
        <v>52</v>
      </c>
      <c r="C29" s="71">
        <v>1</v>
      </c>
      <c r="D29" s="81">
        <v>55168422</v>
      </c>
      <c r="E29" s="84">
        <v>1</v>
      </c>
      <c r="F29" s="17">
        <v>30021936.309999999</v>
      </c>
      <c r="G29" s="85">
        <v>1</v>
      </c>
      <c r="H29" s="38">
        <v>25268611.41</v>
      </c>
      <c r="I29" s="39">
        <f t="shared" si="1"/>
        <v>1</v>
      </c>
      <c r="J29" s="40">
        <f t="shared" si="0"/>
        <v>0.84167160802294039</v>
      </c>
    </row>
    <row r="30" spans="1:11" ht="22.5" customHeight="1" x14ac:dyDescent="0.2">
      <c r="A30" s="128" t="s">
        <v>20</v>
      </c>
      <c r="B30" s="128"/>
      <c r="C30" s="135"/>
      <c r="D30" s="135"/>
      <c r="E30" s="128"/>
      <c r="F30" s="128"/>
      <c r="G30" s="128"/>
      <c r="H30" s="128"/>
      <c r="I30" s="128"/>
      <c r="J30" s="128"/>
    </row>
    <row r="31" spans="1:11" ht="15" x14ac:dyDescent="0.2">
      <c r="A31" s="129" t="s">
        <v>21</v>
      </c>
      <c r="B31" s="129"/>
      <c r="C31" s="129"/>
      <c r="D31" s="129"/>
      <c r="E31" s="129"/>
      <c r="F31" s="129"/>
      <c r="G31" s="129"/>
      <c r="H31" s="129"/>
      <c r="I31" s="129"/>
      <c r="J31" s="129"/>
      <c r="K31" s="1"/>
    </row>
    <row r="32" spans="1:11" ht="18.75" customHeight="1" x14ac:dyDescent="0.2">
      <c r="A32" s="65" t="s">
        <v>22</v>
      </c>
      <c r="B32" s="118" t="str">
        <f>+A25</f>
        <v>6105- Negocios que comercializan armas de fuego controlados y regulados en sus operaciones.</v>
      </c>
      <c r="C32" s="118"/>
      <c r="D32" s="118"/>
      <c r="E32" s="118"/>
      <c r="F32" s="118"/>
      <c r="G32" s="118"/>
      <c r="H32" s="118"/>
      <c r="I32" s="118"/>
      <c r="J32" s="118"/>
    </row>
    <row r="33" spans="1:10" ht="45" customHeight="1" x14ac:dyDescent="0.2">
      <c r="A33" s="66" t="s">
        <v>23</v>
      </c>
      <c r="B33" s="119" t="s">
        <v>71</v>
      </c>
      <c r="C33" s="119"/>
      <c r="D33" s="119"/>
      <c r="E33" s="119"/>
      <c r="F33" s="119"/>
      <c r="G33" s="119"/>
      <c r="H33" s="119"/>
      <c r="I33" s="119"/>
      <c r="J33" s="119"/>
    </row>
    <row r="34" spans="1:10" ht="38.25" customHeight="1" x14ac:dyDescent="0.2">
      <c r="A34" s="66" t="s">
        <v>24</v>
      </c>
      <c r="B34" s="120" t="s">
        <v>103</v>
      </c>
      <c r="C34" s="120"/>
      <c r="D34" s="120"/>
      <c r="E34" s="120"/>
      <c r="F34" s="120"/>
      <c r="G34" s="120"/>
      <c r="H34" s="120"/>
      <c r="I34" s="120"/>
      <c r="J34" s="120"/>
    </row>
    <row r="35" spans="1:10" ht="63.75" customHeight="1" x14ac:dyDescent="0.2">
      <c r="A35" s="66" t="s">
        <v>25</v>
      </c>
      <c r="B35" s="121" t="s">
        <v>104</v>
      </c>
      <c r="C35" s="122"/>
      <c r="D35" s="122"/>
      <c r="E35" s="122"/>
      <c r="F35" s="122"/>
      <c r="G35" s="122"/>
      <c r="H35" s="122"/>
      <c r="I35" s="122"/>
      <c r="J35" s="123"/>
    </row>
    <row r="36" spans="1:10" ht="18.75" customHeight="1" x14ac:dyDescent="0.2">
      <c r="A36" s="65" t="s">
        <v>22</v>
      </c>
      <c r="B36" s="118" t="str">
        <f>+A26</f>
        <v>6864- Personas físicas y jurídicas con derecho de tenencia y porte de armas de fuego reguladas.</v>
      </c>
      <c r="C36" s="118"/>
      <c r="D36" s="118"/>
      <c r="E36" s="118"/>
      <c r="F36" s="118"/>
      <c r="G36" s="118"/>
      <c r="H36" s="118"/>
      <c r="I36" s="118"/>
      <c r="J36" s="118"/>
    </row>
    <row r="37" spans="1:10" ht="39" customHeight="1" x14ac:dyDescent="0.2">
      <c r="A37" s="66" t="s">
        <v>23</v>
      </c>
      <c r="B37" s="131" t="s">
        <v>92</v>
      </c>
      <c r="C37" s="131"/>
      <c r="D37" s="131"/>
      <c r="E37" s="131"/>
      <c r="F37" s="131"/>
      <c r="G37" s="131"/>
      <c r="H37" s="131"/>
      <c r="I37" s="131"/>
      <c r="J37" s="131"/>
    </row>
    <row r="38" spans="1:10" ht="33" customHeight="1" x14ac:dyDescent="0.2">
      <c r="A38" s="66" t="s">
        <v>24</v>
      </c>
      <c r="B38" s="132" t="s">
        <v>106</v>
      </c>
      <c r="C38" s="133"/>
      <c r="D38" s="133"/>
      <c r="E38" s="133"/>
      <c r="F38" s="133"/>
      <c r="G38" s="133"/>
      <c r="H38" s="133"/>
      <c r="I38" s="133"/>
      <c r="J38" s="133"/>
    </row>
    <row r="39" spans="1:10" ht="125.25" customHeight="1" x14ac:dyDescent="0.2">
      <c r="A39" s="66" t="s">
        <v>25</v>
      </c>
      <c r="B39" s="132" t="s">
        <v>105</v>
      </c>
      <c r="C39" s="132"/>
      <c r="D39" s="132"/>
      <c r="E39" s="132"/>
      <c r="F39" s="132"/>
      <c r="G39" s="132"/>
      <c r="H39" s="132"/>
      <c r="I39" s="132"/>
      <c r="J39" s="132"/>
    </row>
    <row r="40" spans="1:10" ht="19.5" customHeight="1" x14ac:dyDescent="0.2">
      <c r="A40" s="65" t="s">
        <v>22</v>
      </c>
      <c r="B40" s="118" t="str">
        <f>+A27</f>
        <v>7744- Empresas de manipulación de productos pirotécnicos y químicos reguladas.</v>
      </c>
      <c r="C40" s="118"/>
      <c r="D40" s="118"/>
      <c r="E40" s="118"/>
      <c r="F40" s="118"/>
      <c r="G40" s="118"/>
      <c r="H40" s="118"/>
      <c r="I40" s="118"/>
      <c r="J40" s="118"/>
    </row>
    <row r="41" spans="1:10" ht="42" customHeight="1" x14ac:dyDescent="0.2">
      <c r="A41" s="66" t="s">
        <v>23</v>
      </c>
      <c r="B41" s="131" t="s">
        <v>91</v>
      </c>
      <c r="C41" s="131"/>
      <c r="D41" s="131"/>
      <c r="E41" s="131"/>
      <c r="F41" s="131"/>
      <c r="G41" s="131"/>
      <c r="H41" s="131"/>
      <c r="I41" s="131"/>
      <c r="J41" s="131"/>
    </row>
    <row r="42" spans="1:10" ht="81" customHeight="1" x14ac:dyDescent="0.2">
      <c r="A42" s="66" t="s">
        <v>24</v>
      </c>
      <c r="B42" s="132" t="s">
        <v>107</v>
      </c>
      <c r="C42" s="132"/>
      <c r="D42" s="132"/>
      <c r="E42" s="132"/>
      <c r="F42" s="132"/>
      <c r="G42" s="132"/>
      <c r="H42" s="132"/>
      <c r="I42" s="132"/>
      <c r="J42" s="132"/>
    </row>
    <row r="43" spans="1:10" ht="65.25" customHeight="1" x14ac:dyDescent="0.2">
      <c r="A43" s="66" t="s">
        <v>25</v>
      </c>
      <c r="B43" s="120" t="s">
        <v>108</v>
      </c>
      <c r="C43" s="120"/>
      <c r="D43" s="120"/>
      <c r="E43" s="120"/>
      <c r="F43" s="120"/>
      <c r="G43" s="120"/>
      <c r="H43" s="120"/>
      <c r="I43" s="120"/>
      <c r="J43" s="120"/>
    </row>
    <row r="44" spans="1:10" ht="17.25" customHeight="1" x14ac:dyDescent="0.2">
      <c r="A44" s="65" t="s">
        <v>22</v>
      </c>
      <c r="B44" s="118" t="str">
        <f>+A28</f>
        <v>7896- Población recibe campañas de educación en principios y valores para la convivencia y cultura de paz.</v>
      </c>
      <c r="C44" s="118"/>
      <c r="D44" s="118"/>
      <c r="E44" s="118"/>
      <c r="F44" s="118"/>
      <c r="G44" s="118"/>
      <c r="H44" s="118"/>
      <c r="I44" s="118"/>
      <c r="J44" s="118"/>
    </row>
    <row r="45" spans="1:10" ht="49.5" customHeight="1" x14ac:dyDescent="0.2">
      <c r="A45" s="66" t="s">
        <v>23</v>
      </c>
      <c r="B45" s="131" t="s">
        <v>72</v>
      </c>
      <c r="C45" s="131"/>
      <c r="D45" s="131"/>
      <c r="E45" s="131"/>
      <c r="F45" s="131"/>
      <c r="G45" s="131"/>
      <c r="H45" s="131"/>
      <c r="I45" s="131"/>
      <c r="J45" s="131"/>
    </row>
    <row r="46" spans="1:10" ht="90" customHeight="1" x14ac:dyDescent="0.2">
      <c r="A46" s="66" t="s">
        <v>24</v>
      </c>
      <c r="B46" s="132" t="s">
        <v>109</v>
      </c>
      <c r="C46" s="132"/>
      <c r="D46" s="132"/>
      <c r="E46" s="132"/>
      <c r="F46" s="132"/>
      <c r="G46" s="132"/>
      <c r="H46" s="132"/>
      <c r="I46" s="132"/>
      <c r="J46" s="132"/>
    </row>
    <row r="47" spans="1:10" ht="98.25" customHeight="1" x14ac:dyDescent="0.2">
      <c r="A47" s="66" t="s">
        <v>25</v>
      </c>
      <c r="B47" s="120" t="s">
        <v>110</v>
      </c>
      <c r="C47" s="134"/>
      <c r="D47" s="134"/>
      <c r="E47" s="134"/>
      <c r="F47" s="134"/>
      <c r="G47" s="134"/>
      <c r="H47" s="134"/>
      <c r="I47" s="134"/>
      <c r="J47" s="134"/>
    </row>
    <row r="48" spans="1:10" ht="19.5" customHeight="1" x14ac:dyDescent="0.2">
      <c r="A48" s="65" t="s">
        <v>22</v>
      </c>
      <c r="B48" s="118" t="str">
        <f>+A29</f>
        <v>7746- Ciudadanos y extranjeros beneficiados a través de acciones y políticas integral de seguridad ciudadana.</v>
      </c>
      <c r="C48" s="118"/>
      <c r="D48" s="118"/>
      <c r="E48" s="118"/>
      <c r="F48" s="118"/>
      <c r="G48" s="118"/>
      <c r="H48" s="118"/>
      <c r="I48" s="118"/>
      <c r="J48" s="118"/>
    </row>
    <row r="49" spans="1:11" ht="33" customHeight="1" x14ac:dyDescent="0.2">
      <c r="A49" s="66" t="s">
        <v>23</v>
      </c>
      <c r="B49" s="131" t="s">
        <v>73</v>
      </c>
      <c r="C49" s="131"/>
      <c r="D49" s="131"/>
      <c r="E49" s="131"/>
      <c r="F49" s="131"/>
      <c r="G49" s="131"/>
      <c r="H49" s="131"/>
      <c r="I49" s="131"/>
      <c r="J49" s="131"/>
    </row>
    <row r="50" spans="1:11" ht="76.5" customHeight="1" x14ac:dyDescent="0.2">
      <c r="A50" s="66" t="s">
        <v>24</v>
      </c>
      <c r="B50" s="132" t="s">
        <v>111</v>
      </c>
      <c r="C50" s="132"/>
      <c r="D50" s="132"/>
      <c r="E50" s="132"/>
      <c r="F50" s="132"/>
      <c r="G50" s="132"/>
      <c r="H50" s="132"/>
      <c r="I50" s="132"/>
      <c r="J50" s="132"/>
    </row>
    <row r="51" spans="1:11" ht="88.5" customHeight="1" x14ac:dyDescent="0.2">
      <c r="A51" s="66" t="s">
        <v>25</v>
      </c>
      <c r="B51" s="132" t="s">
        <v>112</v>
      </c>
      <c r="C51" s="132"/>
      <c r="D51" s="132"/>
      <c r="E51" s="132"/>
      <c r="F51" s="132"/>
      <c r="G51" s="132"/>
      <c r="H51" s="132"/>
      <c r="I51" s="132"/>
      <c r="J51" s="132"/>
    </row>
    <row r="52" spans="1:11" ht="19.5" customHeight="1" x14ac:dyDescent="0.2">
      <c r="A52" s="128" t="s">
        <v>83</v>
      </c>
      <c r="B52" s="128"/>
      <c r="C52" s="128"/>
      <c r="D52" s="128"/>
      <c r="E52" s="128"/>
      <c r="F52" s="128"/>
      <c r="G52" s="128"/>
      <c r="H52" s="128"/>
      <c r="I52" s="128"/>
      <c r="J52" s="128"/>
    </row>
    <row r="53" spans="1:11" ht="15.75" customHeight="1" x14ac:dyDescent="0.2">
      <c r="A53" s="129" t="s">
        <v>26</v>
      </c>
      <c r="B53" s="129"/>
      <c r="C53" s="129"/>
      <c r="D53" s="129"/>
      <c r="E53" s="129"/>
      <c r="F53" s="129"/>
      <c r="G53" s="129"/>
      <c r="H53" s="129"/>
      <c r="I53" s="129"/>
      <c r="J53" s="129"/>
      <c r="K53" s="1"/>
    </row>
    <row r="54" spans="1:11" ht="11.25" customHeight="1" x14ac:dyDescent="0.2">
      <c r="A54" s="130"/>
      <c r="B54" s="130"/>
      <c r="C54" s="130"/>
      <c r="D54" s="130"/>
      <c r="E54" s="130"/>
      <c r="F54" s="130"/>
      <c r="G54" s="130"/>
      <c r="H54" s="130"/>
      <c r="I54" s="130"/>
      <c r="J54" s="130"/>
    </row>
    <row r="55" spans="1:11" ht="12" customHeight="1" x14ac:dyDescent="0.2">
      <c r="A55" s="23"/>
      <c r="B55" s="23"/>
      <c r="C55" s="23"/>
      <c r="D55" s="23"/>
      <c r="E55" s="23"/>
      <c r="F55" s="23"/>
      <c r="G55" s="23"/>
      <c r="H55" s="23"/>
      <c r="I55" s="23"/>
    </row>
    <row r="56" spans="1:11" ht="15" thickBot="1" x14ac:dyDescent="0.25">
      <c r="A56" s="21" t="s">
        <v>39</v>
      </c>
      <c r="B56" s="22">
        <f>+A20</f>
        <v>613449905</v>
      </c>
      <c r="C56" s="23"/>
      <c r="D56" s="96"/>
      <c r="E56" s="96"/>
      <c r="F56" s="96"/>
      <c r="G56" s="90"/>
      <c r="H56" s="23"/>
      <c r="I56" s="23"/>
    </row>
    <row r="57" spans="1:11" x14ac:dyDescent="0.2">
      <c r="A57" s="21" t="s">
        <v>40</v>
      </c>
      <c r="B57" s="22">
        <f>+C20</f>
        <v>502940739</v>
      </c>
      <c r="C57" s="23"/>
      <c r="D57" s="94" t="s">
        <v>124</v>
      </c>
      <c r="E57" s="94"/>
      <c r="F57" s="94"/>
      <c r="G57" s="89"/>
      <c r="H57" s="94" t="s">
        <v>100</v>
      </c>
      <c r="I57" s="94"/>
      <c r="J57" s="94"/>
    </row>
    <row r="58" spans="1:11" ht="25.5" x14ac:dyDescent="0.2">
      <c r="A58" s="86" t="s">
        <v>123</v>
      </c>
      <c r="B58" s="87">
        <f>+F20</f>
        <v>169316914.99000001</v>
      </c>
      <c r="C58" s="23"/>
      <c r="D58" s="95" t="s">
        <v>125</v>
      </c>
      <c r="E58" s="95"/>
      <c r="F58" s="95"/>
      <c r="G58" s="88"/>
      <c r="H58" s="93" t="s">
        <v>99</v>
      </c>
      <c r="I58" s="93"/>
      <c r="J58" s="93"/>
    </row>
    <row r="59" spans="1:11" x14ac:dyDescent="0.2">
      <c r="A59" s="23"/>
      <c r="B59" s="23"/>
      <c r="C59" s="23"/>
      <c r="D59" s="23"/>
      <c r="E59" s="23"/>
      <c r="F59" s="23"/>
      <c r="G59" s="23"/>
      <c r="H59" s="91"/>
      <c r="I59" s="91"/>
      <c r="J59" s="92"/>
    </row>
    <row r="60" spans="1:11" x14ac:dyDescent="0.2">
      <c r="H60" s="89"/>
      <c r="I60" s="89"/>
      <c r="J60" s="89"/>
    </row>
    <row r="61" spans="1:11" x14ac:dyDescent="0.2">
      <c r="H61" s="93"/>
      <c r="I61" s="93"/>
      <c r="J61" s="93"/>
    </row>
  </sheetData>
  <mergeCells count="62">
    <mergeCell ref="B41:J41"/>
    <mergeCell ref="B42:J42"/>
    <mergeCell ref="B43:J43"/>
    <mergeCell ref="A31:J31"/>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B40:J40"/>
    <mergeCell ref="B32:J32"/>
    <mergeCell ref="B33:J33"/>
    <mergeCell ref="B34:J34"/>
    <mergeCell ref="B35:J35"/>
    <mergeCell ref="A20:B20"/>
    <mergeCell ref="I20:J20"/>
    <mergeCell ref="A30:J30"/>
    <mergeCell ref="A21:J21"/>
    <mergeCell ref="A17:J17"/>
    <mergeCell ref="C11:J11"/>
    <mergeCell ref="A12:J12"/>
    <mergeCell ref="A18:J18"/>
    <mergeCell ref="A19:B19"/>
    <mergeCell ref="I19:J19"/>
    <mergeCell ref="C19:E19"/>
    <mergeCell ref="F19:H19"/>
    <mergeCell ref="A1:J1"/>
    <mergeCell ref="A2:J2"/>
    <mergeCell ref="B13:J13"/>
    <mergeCell ref="B14:J14"/>
    <mergeCell ref="B15:J15"/>
    <mergeCell ref="D56:F56"/>
    <mergeCell ref="B16:J16"/>
    <mergeCell ref="B3:J3"/>
    <mergeCell ref="B6:J6"/>
    <mergeCell ref="B7:J7"/>
    <mergeCell ref="A8:J8"/>
    <mergeCell ref="C9:J9"/>
    <mergeCell ref="B4:J4"/>
    <mergeCell ref="B5:J5"/>
    <mergeCell ref="C10:J10"/>
    <mergeCell ref="C22:D22"/>
    <mergeCell ref="G22:H22"/>
    <mergeCell ref="I22:J22"/>
    <mergeCell ref="C20:E20"/>
    <mergeCell ref="F20:H20"/>
    <mergeCell ref="E22:F22"/>
    <mergeCell ref="H61:J61"/>
    <mergeCell ref="H57:J57"/>
    <mergeCell ref="H58:J58"/>
    <mergeCell ref="D57:F57"/>
    <mergeCell ref="D58:F58"/>
  </mergeCells>
  <phoneticPr fontId="2" type="noConversion"/>
  <dataValidations xWindow="993" yWindow="931"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4:J54"/>
    <dataValidation allowBlank="1" showInputMessage="1" showErrorMessage="1" prompt="De existir desvío, explicar razones." sqref="B35:J35 B39:J39 B43:J43 B47:J47 B51:J51"/>
    <dataValidation allowBlank="1" showInputMessage="1" showErrorMessage="1" prompt="1. Describir lo plasmado en el presupuesto_x000a_2. Describir lo alcanzado en términos financieros y de producción " sqref="B34:J34 B38:J38 B42:J42 B46:J46 B50:J50"/>
    <dataValidation allowBlank="1" showInputMessage="1" showErrorMessage="1" prompt="¿En qué consiste el producto? su objetivo" sqref="B33:J33 B37:J37 B41:J41 B45:J45 B49:J49"/>
    <dataValidation allowBlank="1" showInputMessage="1" showErrorMessage="1" prompt="Nombre del producto" sqref="B32:J32 B36:J36 B40:J40 B44:J44 B48:J48"/>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9"/>
    <dataValidation allowBlank="1" showInputMessage="1" showErrorMessage="1" prompt="Meta alcanzada en el trimestre" sqref="G23:G29"/>
    <dataValidation allowBlank="1" showInputMessage="1" showErrorMessage="1" prompt="Monto presupuestado para el producto" sqref="F23:F29 D23:D24"/>
    <dataValidation allowBlank="1" showInputMessage="1" showErrorMessage="1" prompt="Meta anual del indicador" sqref="E23:E29 C23:C29"/>
    <dataValidation allowBlank="1" showInputMessage="1" showErrorMessage="1" prompt="Nombre del indicador" sqref="B23:B29"/>
    <dataValidation allowBlank="1" showInputMessage="1" showErrorMessage="1" prompt="Nombre de cada producto" sqref="A23:A29"/>
  </dataValidations>
  <pageMargins left="0.7" right="0.7" top="1.4161764705882354" bottom="0.75" header="0.49821428571428572" footer="0.3"/>
  <pageSetup scale="53" fitToHeight="0" orientation="portrait" r:id="rId1"/>
  <headerFooter>
    <oddHeader>&amp;C&amp;G
&amp;"Verdana,Negrita"&amp;10INFORME DE EVALUACIÓN TRIMESTRAL DE LAS
METAS FÍSICAS-FINANCIERAS
OCTUBRE - DICIEMBRE 2024&amp;R&amp;"Verdana,Negrita"&amp;10
INF-PPP-05
Versión: 01</oddHead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25" zoomScaleNormal="100" zoomScaleSheetLayoutView="89" zoomScalePageLayoutView="84" workbookViewId="0">
      <selection activeCell="F42" sqref="F42"/>
    </sheetView>
  </sheetViews>
  <sheetFormatPr baseColWidth="10" defaultRowHeight="14.25" x14ac:dyDescent="0.2"/>
  <cols>
    <col min="1" max="1" width="33" style="3" customWidth="1"/>
    <col min="2" max="2" width="17.85546875" style="3" bestFit="1" customWidth="1"/>
    <col min="3" max="3" width="12.7109375" style="3" customWidth="1"/>
    <col min="4" max="4" width="16.85546875" style="3" customWidth="1"/>
    <col min="5" max="5" width="12.7109375" style="3" customWidth="1"/>
    <col min="6" max="6" width="20.28515625" style="3" customWidth="1"/>
    <col min="7" max="7" width="12.7109375" style="3" customWidth="1"/>
    <col min="8" max="8" width="15.140625" style="3" customWidth="1"/>
    <col min="9" max="10" width="12.7109375" style="3" customWidth="1"/>
    <col min="11" max="11" width="11.42578125" style="3"/>
    <col min="12" max="16384" width="11.42578125" style="2"/>
  </cols>
  <sheetData>
    <row r="1" spans="1:11" ht="19.5" customHeight="1" x14ac:dyDescent="0.2">
      <c r="A1" s="128" t="s">
        <v>64</v>
      </c>
      <c r="B1" s="128"/>
      <c r="C1" s="128"/>
      <c r="D1" s="128"/>
      <c r="E1" s="128"/>
      <c r="F1" s="128"/>
      <c r="G1" s="128"/>
      <c r="H1" s="128"/>
      <c r="I1" s="128"/>
      <c r="J1" s="128"/>
      <c r="K1" s="1"/>
    </row>
    <row r="2" spans="1:11" ht="20.25" customHeight="1" x14ac:dyDescent="0.2">
      <c r="A2" s="129" t="s">
        <v>0</v>
      </c>
      <c r="B2" s="129"/>
      <c r="C2" s="129"/>
      <c r="D2" s="129"/>
      <c r="E2" s="129"/>
      <c r="F2" s="129"/>
      <c r="G2" s="129"/>
      <c r="H2" s="129"/>
      <c r="I2" s="129"/>
      <c r="J2" s="129"/>
      <c r="K2" s="1"/>
    </row>
    <row r="3" spans="1:11" ht="21" customHeight="1" x14ac:dyDescent="0.2">
      <c r="A3" s="53" t="s">
        <v>1</v>
      </c>
      <c r="B3" s="136" t="s">
        <v>44</v>
      </c>
      <c r="C3" s="136"/>
      <c r="D3" s="136"/>
      <c r="E3" s="136"/>
      <c r="F3" s="136"/>
      <c r="G3" s="136"/>
      <c r="H3" s="136"/>
      <c r="I3" s="136"/>
      <c r="J3" s="136"/>
      <c r="K3" s="1"/>
    </row>
    <row r="4" spans="1:11" ht="18" customHeight="1" x14ac:dyDescent="0.2">
      <c r="A4" s="54" t="s">
        <v>27</v>
      </c>
      <c r="B4" s="136" t="s">
        <v>45</v>
      </c>
      <c r="C4" s="136"/>
      <c r="D4" s="136"/>
      <c r="E4" s="136"/>
      <c r="F4" s="136"/>
      <c r="G4" s="136"/>
      <c r="H4" s="136"/>
      <c r="I4" s="136"/>
      <c r="J4" s="136"/>
      <c r="K4" s="1"/>
    </row>
    <row r="5" spans="1:11" ht="19.5" customHeight="1" x14ac:dyDescent="0.2">
      <c r="A5" s="54" t="s">
        <v>28</v>
      </c>
      <c r="B5" s="136" t="s">
        <v>46</v>
      </c>
      <c r="C5" s="136"/>
      <c r="D5" s="136"/>
      <c r="E5" s="136"/>
      <c r="F5" s="136"/>
      <c r="G5" s="136"/>
      <c r="H5" s="136"/>
      <c r="I5" s="136"/>
      <c r="J5" s="136"/>
      <c r="K5" s="1"/>
    </row>
    <row r="6" spans="1:11" ht="54" customHeight="1" x14ac:dyDescent="0.2">
      <c r="A6" s="53" t="s">
        <v>2</v>
      </c>
      <c r="B6" s="131" t="s">
        <v>53</v>
      </c>
      <c r="C6" s="131"/>
      <c r="D6" s="131"/>
      <c r="E6" s="131"/>
      <c r="F6" s="131"/>
      <c r="G6" s="131"/>
      <c r="H6" s="131"/>
      <c r="I6" s="131"/>
      <c r="J6" s="131"/>
    </row>
    <row r="7" spans="1:11" ht="53.25" customHeight="1" x14ac:dyDescent="0.2">
      <c r="A7" s="53" t="s">
        <v>3</v>
      </c>
      <c r="B7" s="131" t="s">
        <v>54</v>
      </c>
      <c r="C7" s="131"/>
      <c r="D7" s="131"/>
      <c r="E7" s="131"/>
      <c r="F7" s="131"/>
      <c r="G7" s="131"/>
      <c r="H7" s="131"/>
      <c r="I7" s="131"/>
      <c r="J7" s="131"/>
    </row>
    <row r="8" spans="1:11" ht="19.5" customHeight="1" x14ac:dyDescent="0.2">
      <c r="A8" s="128" t="s">
        <v>4</v>
      </c>
      <c r="B8" s="128"/>
      <c r="C8" s="128"/>
      <c r="D8" s="128"/>
      <c r="E8" s="128"/>
      <c r="F8" s="128"/>
      <c r="G8" s="128"/>
      <c r="H8" s="128"/>
      <c r="I8" s="128"/>
      <c r="J8" s="128"/>
    </row>
    <row r="9" spans="1:11" ht="20.25" customHeight="1" x14ac:dyDescent="0.2">
      <c r="A9" s="53" t="s">
        <v>5</v>
      </c>
      <c r="B9" s="55">
        <v>1</v>
      </c>
      <c r="C9" s="137" t="str">
        <f>IFERROR(VLOOKUP(B9,'[1]Validacion datos'!A2:B5,2,FALSE),"")</f>
        <v>DESARROLLO INSTITUCIONAL</v>
      </c>
      <c r="D9" s="137"/>
      <c r="E9" s="137"/>
      <c r="F9" s="137"/>
      <c r="G9" s="137"/>
      <c r="H9" s="137"/>
      <c r="I9" s="137"/>
      <c r="J9" s="137"/>
    </row>
    <row r="10" spans="1:11" ht="18" customHeight="1" x14ac:dyDescent="0.2">
      <c r="A10" s="53" t="s">
        <v>6</v>
      </c>
      <c r="B10" s="56">
        <v>1.4</v>
      </c>
      <c r="C10" s="137" t="str">
        <f>IFERROR(VLOOKUP(B10,'[1]Validacion datos'!A8:B26,2,FALSE),"")</f>
        <v>Seguridad y convivencia pacífica</v>
      </c>
      <c r="D10" s="137"/>
      <c r="E10" s="137"/>
      <c r="F10" s="137"/>
      <c r="G10" s="137"/>
      <c r="H10" s="137"/>
      <c r="I10" s="137"/>
      <c r="J10" s="137"/>
    </row>
    <row r="11" spans="1:11" ht="56.25" customHeight="1" x14ac:dyDescent="0.2">
      <c r="A11" s="53" t="s">
        <v>7</v>
      </c>
      <c r="B11" s="57" t="s">
        <v>70</v>
      </c>
      <c r="C11" s="138"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38"/>
      <c r="E11" s="138"/>
      <c r="F11" s="138"/>
      <c r="G11" s="138"/>
      <c r="H11" s="138"/>
      <c r="I11" s="138"/>
      <c r="J11" s="138"/>
    </row>
    <row r="12" spans="1:11" ht="19.5" customHeight="1" x14ac:dyDescent="0.2">
      <c r="A12" s="128" t="s">
        <v>8</v>
      </c>
      <c r="B12" s="128"/>
      <c r="C12" s="128"/>
      <c r="D12" s="128"/>
      <c r="E12" s="128"/>
      <c r="F12" s="128"/>
      <c r="G12" s="128"/>
      <c r="H12" s="128"/>
      <c r="I12" s="128"/>
      <c r="J12" s="128"/>
    </row>
    <row r="13" spans="1:11" ht="19.5" customHeight="1" x14ac:dyDescent="0.2">
      <c r="A13" s="53" t="s">
        <v>9</v>
      </c>
      <c r="B13" s="131" t="s">
        <v>55</v>
      </c>
      <c r="C13" s="131"/>
      <c r="D13" s="131"/>
      <c r="E13" s="131"/>
      <c r="F13" s="131"/>
      <c r="G13" s="131"/>
      <c r="H13" s="131"/>
      <c r="I13" s="131"/>
      <c r="J13" s="131"/>
    </row>
    <row r="14" spans="1:11" ht="26.25" customHeight="1" x14ac:dyDescent="0.2">
      <c r="A14" s="58" t="s">
        <v>10</v>
      </c>
      <c r="B14" s="131" t="s">
        <v>77</v>
      </c>
      <c r="C14" s="131"/>
      <c r="D14" s="131"/>
      <c r="E14" s="131"/>
      <c r="F14" s="131"/>
      <c r="G14" s="131"/>
      <c r="H14" s="131"/>
      <c r="I14" s="131"/>
      <c r="J14" s="131"/>
    </row>
    <row r="15" spans="1:11" ht="21" customHeight="1" x14ac:dyDescent="0.2">
      <c r="A15" s="58" t="s">
        <v>84</v>
      </c>
      <c r="B15" s="131" t="s">
        <v>78</v>
      </c>
      <c r="C15" s="131"/>
      <c r="D15" s="131"/>
      <c r="E15" s="131"/>
      <c r="F15" s="131"/>
      <c r="G15" s="131"/>
      <c r="H15" s="131"/>
      <c r="I15" s="131"/>
      <c r="J15" s="131"/>
    </row>
    <row r="16" spans="1:11" ht="56.25" customHeight="1" x14ac:dyDescent="0.2">
      <c r="A16" s="58" t="s">
        <v>29</v>
      </c>
      <c r="B16" s="131" t="s">
        <v>79</v>
      </c>
      <c r="C16" s="131"/>
      <c r="D16" s="131"/>
      <c r="E16" s="131"/>
      <c r="F16" s="131"/>
      <c r="G16" s="131"/>
      <c r="H16" s="131"/>
      <c r="I16" s="131"/>
      <c r="J16" s="131"/>
      <c r="K16" s="1"/>
    </row>
    <row r="17" spans="1:11" ht="21" customHeight="1" x14ac:dyDescent="0.2">
      <c r="A17" s="128" t="s">
        <v>11</v>
      </c>
      <c r="B17" s="128"/>
      <c r="C17" s="128"/>
      <c r="D17" s="128"/>
      <c r="E17" s="128"/>
      <c r="F17" s="128"/>
      <c r="G17" s="128"/>
      <c r="H17" s="128"/>
      <c r="I17" s="128"/>
      <c r="J17" s="128"/>
    </row>
    <row r="18" spans="1:11" ht="18.75" customHeight="1" x14ac:dyDescent="0.2">
      <c r="A18" s="129" t="s">
        <v>12</v>
      </c>
      <c r="B18" s="129"/>
      <c r="C18" s="129"/>
      <c r="D18" s="129"/>
      <c r="E18" s="129"/>
      <c r="F18" s="129"/>
      <c r="G18" s="129"/>
      <c r="H18" s="129"/>
      <c r="I18" s="129"/>
      <c r="J18" s="129"/>
      <c r="K18" s="1"/>
    </row>
    <row r="19" spans="1:11" ht="51" customHeight="1" x14ac:dyDescent="0.2">
      <c r="A19" s="117" t="s">
        <v>13</v>
      </c>
      <c r="B19" s="117"/>
      <c r="C19" s="117" t="s">
        <v>14</v>
      </c>
      <c r="D19" s="117"/>
      <c r="E19" s="117"/>
      <c r="F19" s="117" t="s">
        <v>15</v>
      </c>
      <c r="G19" s="117"/>
      <c r="H19" s="117"/>
      <c r="I19" s="117" t="s">
        <v>16</v>
      </c>
      <c r="J19" s="117"/>
    </row>
    <row r="20" spans="1:11" ht="17.25" customHeight="1" x14ac:dyDescent="0.2">
      <c r="A20" s="139">
        <v>90234580</v>
      </c>
      <c r="B20" s="139"/>
      <c r="C20" s="139">
        <f>Tabla16[Financiera
(B)]</f>
        <v>82883754</v>
      </c>
      <c r="D20" s="139"/>
      <c r="E20" s="139"/>
      <c r="F20" s="139">
        <f>Tabla16[Financiera 
 (F)]</f>
        <v>26020855.530000001</v>
      </c>
      <c r="G20" s="139"/>
      <c r="H20" s="139"/>
      <c r="I20" s="140">
        <f>+IF(F20&gt;0,F20/C20,0)</f>
        <v>0.31394397905770532</v>
      </c>
      <c r="J20" s="140"/>
    </row>
    <row r="21" spans="1:11" ht="18" customHeight="1" x14ac:dyDescent="0.2">
      <c r="A21" s="129" t="s">
        <v>41</v>
      </c>
      <c r="B21" s="129"/>
      <c r="C21" s="129"/>
      <c r="D21" s="129"/>
      <c r="E21" s="129"/>
      <c r="F21" s="129"/>
      <c r="G21" s="129"/>
      <c r="H21" s="129"/>
      <c r="I21" s="129"/>
      <c r="J21" s="129"/>
      <c r="K21" s="1"/>
    </row>
    <row r="22" spans="1:11" ht="46.5" customHeight="1" x14ac:dyDescent="0.2">
      <c r="A22" s="68"/>
      <c r="B22" s="67"/>
      <c r="C22" s="141" t="s">
        <v>38</v>
      </c>
      <c r="D22" s="142"/>
      <c r="E22" s="141" t="s">
        <v>43</v>
      </c>
      <c r="F22" s="142"/>
      <c r="G22" s="141" t="s">
        <v>42</v>
      </c>
      <c r="H22" s="141"/>
      <c r="I22" s="141" t="s">
        <v>17</v>
      </c>
      <c r="J22" s="142"/>
    </row>
    <row r="23" spans="1:11" ht="38.25" x14ac:dyDescent="0.2">
      <c r="A23" s="46" t="s">
        <v>18</v>
      </c>
      <c r="B23" s="46" t="s">
        <v>19</v>
      </c>
      <c r="C23" s="46" t="s">
        <v>30</v>
      </c>
      <c r="D23" s="46" t="s">
        <v>31</v>
      </c>
      <c r="E23" s="46" t="s">
        <v>32</v>
      </c>
      <c r="F23" s="46" t="s">
        <v>33</v>
      </c>
      <c r="G23" s="46" t="s">
        <v>34</v>
      </c>
      <c r="H23" s="46" t="s">
        <v>35</v>
      </c>
      <c r="I23" s="46" t="s">
        <v>36</v>
      </c>
      <c r="J23" s="46" t="s">
        <v>37</v>
      </c>
    </row>
    <row r="24" spans="1:11" ht="58.5" customHeight="1" x14ac:dyDescent="0.2">
      <c r="A24" s="59" t="s">
        <v>90</v>
      </c>
      <c r="B24" s="59" t="s">
        <v>56</v>
      </c>
      <c r="C24" s="60">
        <v>270</v>
      </c>
      <c r="D24" s="61">
        <v>82883754</v>
      </c>
      <c r="E24" s="52">
        <v>60</v>
      </c>
      <c r="F24" s="51">
        <v>58755461.200000003</v>
      </c>
      <c r="G24" s="62">
        <v>95</v>
      </c>
      <c r="H24" s="61">
        <v>26020855.530000001</v>
      </c>
      <c r="I24" s="63">
        <f>IF(G24&gt;0,G24/E24,0)</f>
        <v>1.5833333333333333</v>
      </c>
      <c r="J24" s="64">
        <f t="shared" ref="J24" si="0">IF(H24&gt;0,H24/F24,0)</f>
        <v>0.44286701182425575</v>
      </c>
    </row>
    <row r="25" spans="1:11" ht="18.75" customHeight="1" x14ac:dyDescent="0.2">
      <c r="A25" s="128" t="s">
        <v>20</v>
      </c>
      <c r="B25" s="128"/>
      <c r="C25" s="128"/>
      <c r="D25" s="128"/>
      <c r="E25" s="128"/>
      <c r="F25" s="128"/>
      <c r="G25" s="128"/>
      <c r="H25" s="128"/>
      <c r="I25" s="128"/>
      <c r="J25" s="128"/>
    </row>
    <row r="26" spans="1:11" ht="21" customHeight="1" x14ac:dyDescent="0.2">
      <c r="A26" s="129" t="s">
        <v>21</v>
      </c>
      <c r="B26" s="129"/>
      <c r="C26" s="129"/>
      <c r="D26" s="129"/>
      <c r="E26" s="129"/>
      <c r="F26" s="129"/>
      <c r="G26" s="129"/>
      <c r="H26" s="129"/>
      <c r="I26" s="129"/>
      <c r="J26" s="129"/>
      <c r="K26" s="1"/>
    </row>
    <row r="27" spans="1:11" ht="20.25" customHeight="1" x14ac:dyDescent="0.2">
      <c r="A27" s="65" t="s">
        <v>22</v>
      </c>
      <c r="B27" s="118" t="str">
        <f>+A24</f>
        <v>7749- Extranjeros residentes con estatus migratorio regulados a través de las naturalizaciones</v>
      </c>
      <c r="C27" s="118"/>
      <c r="D27" s="118"/>
      <c r="E27" s="118"/>
      <c r="F27" s="118"/>
      <c r="G27" s="118"/>
      <c r="H27" s="118"/>
      <c r="I27" s="118"/>
      <c r="J27" s="118"/>
    </row>
    <row r="28" spans="1:11" ht="42.75" customHeight="1" x14ac:dyDescent="0.2">
      <c r="A28" s="66" t="s">
        <v>23</v>
      </c>
      <c r="B28" s="131" t="s">
        <v>69</v>
      </c>
      <c r="C28" s="131"/>
      <c r="D28" s="131"/>
      <c r="E28" s="131"/>
      <c r="F28" s="131"/>
      <c r="G28" s="131"/>
      <c r="H28" s="131"/>
      <c r="I28" s="131"/>
      <c r="J28" s="131"/>
    </row>
    <row r="29" spans="1:11" ht="56.25" customHeight="1" x14ac:dyDescent="0.2">
      <c r="A29" s="66" t="s">
        <v>24</v>
      </c>
      <c r="B29" s="143" t="s">
        <v>122</v>
      </c>
      <c r="C29" s="144"/>
      <c r="D29" s="144"/>
      <c r="E29" s="144"/>
      <c r="F29" s="144"/>
      <c r="G29" s="144"/>
      <c r="H29" s="144"/>
      <c r="I29" s="144"/>
      <c r="J29" s="145"/>
    </row>
    <row r="30" spans="1:11" ht="108.75" customHeight="1" x14ac:dyDescent="0.2">
      <c r="A30" s="66" t="s">
        <v>25</v>
      </c>
      <c r="B30" s="146" t="s">
        <v>121</v>
      </c>
      <c r="C30" s="147"/>
      <c r="D30" s="147"/>
      <c r="E30" s="147"/>
      <c r="F30" s="147"/>
      <c r="G30" s="147"/>
      <c r="H30" s="147"/>
      <c r="I30" s="147"/>
      <c r="J30" s="148"/>
    </row>
    <row r="31" spans="1:11" ht="21.75" customHeight="1" x14ac:dyDescent="0.2">
      <c r="A31" s="128" t="s">
        <v>83</v>
      </c>
      <c r="B31" s="128"/>
      <c r="C31" s="128"/>
      <c r="D31" s="128"/>
      <c r="E31" s="128"/>
      <c r="F31" s="128"/>
      <c r="G31" s="128"/>
      <c r="H31" s="128"/>
      <c r="I31" s="128"/>
      <c r="J31" s="128"/>
    </row>
    <row r="32" spans="1:11" ht="19.5" customHeight="1" x14ac:dyDescent="0.2">
      <c r="A32" s="129" t="s">
        <v>26</v>
      </c>
      <c r="B32" s="129"/>
      <c r="C32" s="129"/>
      <c r="D32" s="129"/>
      <c r="E32" s="129"/>
      <c r="F32" s="129"/>
      <c r="G32" s="129"/>
      <c r="H32" s="129"/>
      <c r="I32" s="129"/>
      <c r="J32" s="129"/>
      <c r="K32" s="1"/>
    </row>
    <row r="33" spans="1:10" ht="27.75" customHeight="1" x14ac:dyDescent="0.2">
      <c r="A33" s="149"/>
      <c r="B33" s="149"/>
      <c r="C33" s="149"/>
      <c r="D33" s="149"/>
      <c r="E33" s="149"/>
      <c r="F33" s="149"/>
      <c r="G33" s="149"/>
      <c r="H33" s="149"/>
      <c r="I33" s="149"/>
      <c r="J33" s="149"/>
    </row>
    <row r="34" spans="1:10" x14ac:dyDescent="0.2">
      <c r="A34" s="10"/>
      <c r="B34" s="10"/>
      <c r="C34" s="10"/>
      <c r="D34" s="10"/>
      <c r="E34" s="10"/>
      <c r="F34" s="10"/>
      <c r="G34" s="10"/>
      <c r="H34" s="10"/>
      <c r="I34" s="10"/>
      <c r="J34" s="10"/>
    </row>
    <row r="35" spans="1:10" x14ac:dyDescent="0.2">
      <c r="A35" s="23"/>
      <c r="B35" s="23"/>
      <c r="C35" s="23"/>
      <c r="D35" s="23"/>
      <c r="E35" s="23"/>
      <c r="F35" s="23"/>
      <c r="G35" s="23"/>
      <c r="H35" s="23"/>
      <c r="I35" s="23"/>
    </row>
    <row r="36" spans="1:10" ht="15" thickBot="1" x14ac:dyDescent="0.25">
      <c r="A36" s="21" t="s">
        <v>39</v>
      </c>
      <c r="B36" s="22">
        <f>+A20</f>
        <v>90234580</v>
      </c>
      <c r="C36" s="23"/>
      <c r="D36" s="96"/>
      <c r="E36" s="96"/>
      <c r="F36" s="96"/>
      <c r="G36" s="90"/>
      <c r="H36" s="23"/>
      <c r="I36" s="23"/>
    </row>
    <row r="37" spans="1:10" x14ac:dyDescent="0.2">
      <c r="A37" s="21" t="s">
        <v>40</v>
      </c>
      <c r="B37" s="22">
        <f>+C20</f>
        <v>82883754</v>
      </c>
      <c r="C37" s="23"/>
      <c r="D37" s="94" t="s">
        <v>124</v>
      </c>
      <c r="E37" s="94"/>
      <c r="F37" s="94"/>
      <c r="G37" s="89"/>
      <c r="H37" s="94" t="s">
        <v>100</v>
      </c>
      <c r="I37" s="94"/>
      <c r="J37" s="94"/>
    </row>
    <row r="38" spans="1:10" ht="25.5" x14ac:dyDescent="0.2">
      <c r="A38" s="86" t="s">
        <v>123</v>
      </c>
      <c r="B38" s="87">
        <f>+F20</f>
        <v>26020855.530000001</v>
      </c>
      <c r="C38" s="23"/>
      <c r="D38" s="95" t="s">
        <v>125</v>
      </c>
      <c r="E38" s="95"/>
      <c r="F38" s="95"/>
      <c r="G38" s="88"/>
      <c r="H38" s="174" t="s">
        <v>99</v>
      </c>
      <c r="I38" s="174"/>
      <c r="J38" s="174"/>
    </row>
    <row r="39" spans="1:10" x14ac:dyDescent="0.2">
      <c r="A39" s="23"/>
      <c r="B39" s="23"/>
      <c r="C39" s="23"/>
      <c r="D39" s="23"/>
      <c r="E39" s="23"/>
      <c r="F39" s="23"/>
      <c r="G39" s="23"/>
      <c r="H39" s="23"/>
      <c r="I39" s="23"/>
    </row>
  </sheetData>
  <mergeCells count="45">
    <mergeCell ref="D38:F38"/>
    <mergeCell ref="H38:J38"/>
    <mergeCell ref="A31:J31"/>
    <mergeCell ref="A32:J32"/>
    <mergeCell ref="A33:J33"/>
    <mergeCell ref="D36:F36"/>
    <mergeCell ref="D37:F37"/>
    <mergeCell ref="H37:J37"/>
    <mergeCell ref="A26:J26"/>
    <mergeCell ref="B27:J27"/>
    <mergeCell ref="B28:J28"/>
    <mergeCell ref="B29:J29"/>
    <mergeCell ref="B30:J30"/>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17:J17"/>
    <mergeCell ref="B6:J6"/>
    <mergeCell ref="B7:J7"/>
    <mergeCell ref="A8:J8"/>
    <mergeCell ref="C9:J9"/>
    <mergeCell ref="C10:J10"/>
    <mergeCell ref="C11:J11"/>
    <mergeCell ref="B13:J13"/>
    <mergeCell ref="B14:J14"/>
    <mergeCell ref="B15:J15"/>
    <mergeCell ref="B16:J16"/>
    <mergeCell ref="A12:J12"/>
    <mergeCell ref="B5:J5"/>
    <mergeCell ref="A1:J1"/>
    <mergeCell ref="A2:J2"/>
    <mergeCell ref="B3:J3"/>
    <mergeCell ref="B4:J4"/>
  </mergeCells>
  <dataValidations xWindow="28" yWindow="325"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176470588235294" bottom="0.75" header="0.22916666666666666" footer="0.3"/>
  <pageSetup scale="54" fitToHeight="0" orientation="portrait" r:id="rId1"/>
  <headerFooter>
    <oddHeader>&amp;C
&amp;G
&amp;"Verdana,Negrita"&amp;10INFORME DE EVALUACIÓN TRIMESTRAL DE LAS
METAS FÍSICAS-FINANCIERAS
OCTUBRE - DICIEMBRE 2024&amp;R&amp;"Verdana,Negrita"&amp;10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59"/>
  <sheetViews>
    <sheetView topLeftCell="A52" zoomScaleNormal="100" zoomScaleSheetLayoutView="85" zoomScalePageLayoutView="85" workbookViewId="0">
      <selection activeCell="D68" sqref="D68"/>
    </sheetView>
  </sheetViews>
  <sheetFormatPr baseColWidth="10" defaultRowHeight="14.25" x14ac:dyDescent="0.2"/>
  <cols>
    <col min="1" max="1" width="31.85546875" style="3" bestFit="1" customWidth="1"/>
    <col min="2" max="2" width="21.5703125" style="3" bestFit="1" customWidth="1"/>
    <col min="3" max="3" width="12.7109375" style="3" customWidth="1"/>
    <col min="4" max="4" width="17.28515625" style="3" bestFit="1" customWidth="1"/>
    <col min="5" max="5" width="12.7109375" style="3" customWidth="1"/>
    <col min="6" max="6" width="17.42578125" style="3" customWidth="1"/>
    <col min="7" max="7" width="12.7109375" style="3" customWidth="1"/>
    <col min="8" max="8" width="15" style="3" bestFit="1" customWidth="1"/>
    <col min="9" max="9" width="12.7109375" style="3" customWidth="1"/>
    <col min="10" max="10" width="15" style="3" customWidth="1"/>
    <col min="11" max="11" width="11.42578125" style="3"/>
    <col min="12" max="16384" width="11.42578125" style="2"/>
  </cols>
  <sheetData>
    <row r="1" spans="1:11" ht="15" x14ac:dyDescent="0.2">
      <c r="A1" s="151" t="s">
        <v>64</v>
      </c>
      <c r="B1" s="151"/>
      <c r="C1" s="151"/>
      <c r="D1" s="151"/>
      <c r="E1" s="151"/>
      <c r="F1" s="151"/>
      <c r="G1" s="151"/>
      <c r="H1" s="151"/>
      <c r="I1" s="151"/>
      <c r="J1" s="151"/>
      <c r="K1" s="1"/>
    </row>
    <row r="2" spans="1:11" ht="15" x14ac:dyDescent="0.2">
      <c r="A2" s="152" t="s">
        <v>0</v>
      </c>
      <c r="B2" s="152"/>
      <c r="C2" s="152"/>
      <c r="D2" s="152"/>
      <c r="E2" s="152"/>
      <c r="F2" s="152"/>
      <c r="G2" s="152"/>
      <c r="H2" s="152"/>
      <c r="I2" s="152"/>
      <c r="J2" s="152"/>
      <c r="K2" s="1"/>
    </row>
    <row r="3" spans="1:11" x14ac:dyDescent="0.2">
      <c r="A3" s="24" t="s">
        <v>1</v>
      </c>
      <c r="B3" s="153" t="s">
        <v>44</v>
      </c>
      <c r="C3" s="153"/>
      <c r="D3" s="153"/>
      <c r="E3" s="153"/>
      <c r="F3" s="153"/>
      <c r="G3" s="153"/>
      <c r="H3" s="153"/>
      <c r="I3" s="153"/>
      <c r="J3" s="153"/>
      <c r="K3" s="1"/>
    </row>
    <row r="4" spans="1:11" ht="15" customHeight="1" x14ac:dyDescent="0.2">
      <c r="A4" s="25" t="s">
        <v>27</v>
      </c>
      <c r="B4" s="153" t="s">
        <v>45</v>
      </c>
      <c r="C4" s="153"/>
      <c r="D4" s="153"/>
      <c r="E4" s="153"/>
      <c r="F4" s="153"/>
      <c r="G4" s="153"/>
      <c r="H4" s="153"/>
      <c r="I4" s="153"/>
      <c r="J4" s="153"/>
      <c r="K4" s="1"/>
    </row>
    <row r="5" spans="1:11" x14ac:dyDescent="0.2">
      <c r="A5" s="25" t="s">
        <v>28</v>
      </c>
      <c r="B5" s="153" t="s">
        <v>46</v>
      </c>
      <c r="C5" s="153"/>
      <c r="D5" s="153"/>
      <c r="E5" s="153"/>
      <c r="F5" s="153"/>
      <c r="G5" s="153"/>
      <c r="H5" s="153"/>
      <c r="I5" s="153"/>
      <c r="J5" s="153"/>
      <c r="K5" s="1"/>
    </row>
    <row r="6" spans="1:11" ht="42" customHeight="1" x14ac:dyDescent="0.2">
      <c r="A6" s="24" t="s">
        <v>2</v>
      </c>
      <c r="B6" s="154" t="s">
        <v>53</v>
      </c>
      <c r="C6" s="154"/>
      <c r="D6" s="154"/>
      <c r="E6" s="154"/>
      <c r="F6" s="154"/>
      <c r="G6" s="154"/>
      <c r="H6" s="154"/>
      <c r="I6" s="154"/>
      <c r="J6" s="154"/>
    </row>
    <row r="7" spans="1:11" ht="53.25" customHeight="1" x14ac:dyDescent="0.2">
      <c r="A7" s="24" t="s">
        <v>3</v>
      </c>
      <c r="B7" s="154" t="s">
        <v>54</v>
      </c>
      <c r="C7" s="154"/>
      <c r="D7" s="154"/>
      <c r="E7" s="154"/>
      <c r="F7" s="154"/>
      <c r="G7" s="154"/>
      <c r="H7" s="154"/>
      <c r="I7" s="154"/>
      <c r="J7" s="154"/>
    </row>
    <row r="8" spans="1:11" ht="15" x14ac:dyDescent="0.2">
      <c r="A8" s="151" t="s">
        <v>4</v>
      </c>
      <c r="B8" s="151"/>
      <c r="C8" s="151"/>
      <c r="D8" s="151"/>
      <c r="E8" s="151"/>
      <c r="F8" s="151"/>
      <c r="G8" s="151"/>
      <c r="H8" s="151"/>
      <c r="I8" s="151"/>
      <c r="J8" s="151"/>
    </row>
    <row r="9" spans="1:11" x14ac:dyDescent="0.2">
      <c r="A9" s="24" t="s">
        <v>5</v>
      </c>
      <c r="B9" s="26">
        <v>1</v>
      </c>
      <c r="C9" s="155" t="str">
        <f>IFERROR(VLOOKUP(B9,'[1]Validacion datos'!A2:B5,2,FALSE),"")</f>
        <v>DESARROLLO INSTITUCIONAL</v>
      </c>
      <c r="D9" s="155"/>
      <c r="E9" s="155"/>
      <c r="F9" s="155"/>
      <c r="G9" s="155"/>
      <c r="H9" s="155"/>
      <c r="I9" s="155"/>
      <c r="J9" s="155"/>
    </row>
    <row r="10" spans="1:11" x14ac:dyDescent="0.2">
      <c r="A10" s="24" t="s">
        <v>6</v>
      </c>
      <c r="B10" s="27">
        <v>1.2</v>
      </c>
      <c r="C10" s="155" t="str">
        <f>IFERROR(VLOOKUP(B10,'[1]Validacion datos'!A8:B26,2,FALSE),"")</f>
        <v>Imperio de la ley y seguridad ciudadana</v>
      </c>
      <c r="D10" s="155"/>
      <c r="E10" s="155"/>
      <c r="F10" s="155"/>
      <c r="G10" s="155"/>
      <c r="H10" s="155"/>
      <c r="I10" s="155"/>
      <c r="J10" s="155"/>
    </row>
    <row r="11" spans="1:11" ht="48" customHeight="1" x14ac:dyDescent="0.2">
      <c r="A11" s="24" t="s">
        <v>7</v>
      </c>
      <c r="B11" s="28" t="s">
        <v>66</v>
      </c>
      <c r="C11" s="15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50"/>
      <c r="E11" s="150"/>
      <c r="F11" s="150"/>
      <c r="G11" s="150"/>
      <c r="H11" s="150"/>
      <c r="I11" s="150"/>
      <c r="J11" s="150"/>
    </row>
    <row r="12" spans="1:11" ht="15" x14ac:dyDescent="0.2">
      <c r="A12" s="151" t="s">
        <v>8</v>
      </c>
      <c r="B12" s="151"/>
      <c r="C12" s="151"/>
      <c r="D12" s="151"/>
      <c r="E12" s="151"/>
      <c r="F12" s="151"/>
      <c r="G12" s="151"/>
      <c r="H12" s="151"/>
      <c r="I12" s="151"/>
      <c r="J12" s="151"/>
    </row>
    <row r="13" spans="1:11" ht="24" customHeight="1" x14ac:dyDescent="0.2">
      <c r="A13" s="24" t="s">
        <v>9</v>
      </c>
      <c r="B13" s="154" t="s">
        <v>57</v>
      </c>
      <c r="C13" s="154"/>
      <c r="D13" s="154"/>
      <c r="E13" s="154"/>
      <c r="F13" s="154"/>
      <c r="G13" s="154"/>
      <c r="H13" s="154"/>
      <c r="I13" s="154"/>
      <c r="J13" s="154"/>
    </row>
    <row r="14" spans="1:11" ht="48.75" customHeight="1" x14ac:dyDescent="0.2">
      <c r="A14" s="29" t="s">
        <v>10</v>
      </c>
      <c r="B14" s="154" t="s">
        <v>80</v>
      </c>
      <c r="C14" s="154"/>
      <c r="D14" s="154"/>
      <c r="E14" s="154"/>
      <c r="F14" s="154"/>
      <c r="G14" s="154"/>
      <c r="H14" s="154"/>
      <c r="I14" s="154"/>
      <c r="J14" s="154"/>
    </row>
    <row r="15" spans="1:11" ht="28.5" customHeight="1" x14ac:dyDescent="0.2">
      <c r="A15" s="29" t="s">
        <v>84</v>
      </c>
      <c r="B15" s="154" t="s">
        <v>81</v>
      </c>
      <c r="C15" s="154"/>
      <c r="D15" s="154"/>
      <c r="E15" s="154"/>
      <c r="F15" s="154"/>
      <c r="G15" s="154"/>
      <c r="H15" s="154"/>
      <c r="I15" s="154"/>
      <c r="J15" s="154"/>
    </row>
    <row r="16" spans="1:11" ht="28.5" customHeight="1" x14ac:dyDescent="0.2">
      <c r="A16" s="29" t="s">
        <v>29</v>
      </c>
      <c r="B16" s="159" t="s">
        <v>82</v>
      </c>
      <c r="C16" s="159"/>
      <c r="D16" s="159"/>
      <c r="E16" s="159"/>
      <c r="F16" s="159"/>
      <c r="G16" s="159"/>
      <c r="H16" s="159"/>
      <c r="I16" s="159"/>
      <c r="J16" s="159"/>
      <c r="K16" s="1"/>
    </row>
    <row r="17" spans="1:11" ht="21.75" customHeight="1" x14ac:dyDescent="0.2">
      <c r="A17" s="151" t="s">
        <v>11</v>
      </c>
      <c r="B17" s="151"/>
      <c r="C17" s="151"/>
      <c r="D17" s="151"/>
      <c r="E17" s="151"/>
      <c r="F17" s="151"/>
      <c r="G17" s="151"/>
      <c r="H17" s="151"/>
      <c r="I17" s="151"/>
      <c r="J17" s="151"/>
    </row>
    <row r="18" spans="1:11" ht="18" customHeight="1" x14ac:dyDescent="0.2">
      <c r="A18" s="158" t="s">
        <v>12</v>
      </c>
      <c r="B18" s="158"/>
      <c r="C18" s="158"/>
      <c r="D18" s="158"/>
      <c r="E18" s="158"/>
      <c r="F18" s="158"/>
      <c r="G18" s="158"/>
      <c r="H18" s="158"/>
      <c r="I18" s="158"/>
      <c r="J18" s="158"/>
      <c r="K18" s="1"/>
    </row>
    <row r="19" spans="1:11" ht="46.5" customHeight="1" x14ac:dyDescent="0.2">
      <c r="A19" s="117" t="s">
        <v>13</v>
      </c>
      <c r="B19" s="117"/>
      <c r="C19" s="117" t="s">
        <v>14</v>
      </c>
      <c r="D19" s="117"/>
      <c r="E19" s="117"/>
      <c r="F19" s="117" t="s">
        <v>15</v>
      </c>
      <c r="G19" s="117"/>
      <c r="H19" s="117"/>
      <c r="I19" s="117" t="s">
        <v>16</v>
      </c>
      <c r="J19" s="117"/>
    </row>
    <row r="20" spans="1:11" ht="21.75" customHeight="1" x14ac:dyDescent="0.2">
      <c r="A20" s="156">
        <v>1158000000</v>
      </c>
      <c r="B20" s="156"/>
      <c r="C20" s="156">
        <f>SUM(Tabla18[Financiera
(B)])</f>
        <v>733384742</v>
      </c>
      <c r="D20" s="156"/>
      <c r="E20" s="156"/>
      <c r="F20" s="156">
        <f>SUM(Tabla18[Financiera 
 (F)])</f>
        <v>234928369.33000001</v>
      </c>
      <c r="G20" s="156"/>
      <c r="H20" s="156"/>
      <c r="I20" s="157">
        <f>+IF(F20&gt;0,F20/C20,0)</f>
        <v>0.32033441095233478</v>
      </c>
      <c r="J20" s="157"/>
    </row>
    <row r="21" spans="1:11" ht="18" customHeight="1" x14ac:dyDescent="0.2">
      <c r="A21" s="152" t="s">
        <v>41</v>
      </c>
      <c r="B21" s="152"/>
      <c r="C21" s="152"/>
      <c r="D21" s="152"/>
      <c r="E21" s="152"/>
      <c r="F21" s="152"/>
      <c r="G21" s="152"/>
      <c r="H21" s="152"/>
      <c r="I21" s="152"/>
      <c r="J21" s="152"/>
      <c r="K21" s="1"/>
    </row>
    <row r="22" spans="1:11" ht="32.25" customHeight="1" x14ac:dyDescent="0.2">
      <c r="A22" s="41"/>
      <c r="B22" s="41"/>
      <c r="C22" s="161" t="s">
        <v>38</v>
      </c>
      <c r="D22" s="162"/>
      <c r="E22" s="161" t="s">
        <v>43</v>
      </c>
      <c r="F22" s="162"/>
      <c r="G22" s="161" t="s">
        <v>42</v>
      </c>
      <c r="H22" s="161"/>
      <c r="I22" s="161" t="s">
        <v>17</v>
      </c>
      <c r="J22" s="162"/>
    </row>
    <row r="23" spans="1:11" ht="38.25" x14ac:dyDescent="0.2">
      <c r="A23" s="46" t="s">
        <v>18</v>
      </c>
      <c r="B23" s="46" t="s">
        <v>19</v>
      </c>
      <c r="C23" s="46" t="s">
        <v>30</v>
      </c>
      <c r="D23" s="46" t="s">
        <v>31</v>
      </c>
      <c r="E23" s="46" t="s">
        <v>32</v>
      </c>
      <c r="F23" s="46" t="s">
        <v>33</v>
      </c>
      <c r="G23" s="46" t="s">
        <v>34</v>
      </c>
      <c r="H23" s="46" t="s">
        <v>35</v>
      </c>
      <c r="I23" s="46" t="s">
        <v>36</v>
      </c>
      <c r="J23" s="46" t="s">
        <v>37</v>
      </c>
    </row>
    <row r="24" spans="1:11" ht="27.75" customHeight="1" x14ac:dyDescent="0.2">
      <c r="A24" s="42" t="s">
        <v>93</v>
      </c>
      <c r="B24" s="42" t="s">
        <v>58</v>
      </c>
      <c r="C24" s="43" t="s">
        <v>58</v>
      </c>
      <c r="D24" s="47">
        <v>162001898.81</v>
      </c>
      <c r="E24" s="51" t="s">
        <v>58</v>
      </c>
      <c r="F24" s="51" t="s">
        <v>58</v>
      </c>
      <c r="G24" s="49" t="s">
        <v>58</v>
      </c>
      <c r="H24" s="32">
        <v>30940357.079999998</v>
      </c>
      <c r="I24" s="44" t="s">
        <v>58</v>
      </c>
      <c r="J24" s="45" t="e">
        <f>IF(H24&gt;0,H24/F24,0)</f>
        <v>#VALUE!</v>
      </c>
    </row>
    <row r="25" spans="1:11" ht="72.75" customHeight="1" x14ac:dyDescent="0.2">
      <c r="A25" s="30" t="s">
        <v>95</v>
      </c>
      <c r="B25" s="30" t="s">
        <v>59</v>
      </c>
      <c r="C25" s="31">
        <v>9000</v>
      </c>
      <c r="D25" s="48">
        <v>190087590</v>
      </c>
      <c r="E25" s="52">
        <v>1500</v>
      </c>
      <c r="F25" s="51">
        <v>90116001.299999997</v>
      </c>
      <c r="G25" s="50">
        <v>1517</v>
      </c>
      <c r="H25" s="32">
        <v>75566530.180000007</v>
      </c>
      <c r="I25" s="33">
        <f t="shared" ref="I25:I28" si="0">IF(G25&gt;0,G25/E25,0)</f>
        <v>1.0113333333333334</v>
      </c>
      <c r="J25" s="34">
        <f t="shared" ref="J25:J28" si="1">IF(H25&gt;0,H25/F25,0)</f>
        <v>0.83854730669235777</v>
      </c>
    </row>
    <row r="26" spans="1:11" ht="51" customHeight="1" x14ac:dyDescent="0.2">
      <c r="A26" s="30" t="s">
        <v>97</v>
      </c>
      <c r="B26" s="30" t="s">
        <v>60</v>
      </c>
      <c r="C26" s="31">
        <v>2</v>
      </c>
      <c r="D26" s="48">
        <v>33583126.090000004</v>
      </c>
      <c r="E26" s="52">
        <v>2</v>
      </c>
      <c r="F26" s="51">
        <v>33095615.359999999</v>
      </c>
      <c r="G26" s="50">
        <v>2</v>
      </c>
      <c r="H26" s="32">
        <v>6800633.9199999999</v>
      </c>
      <c r="I26" s="33">
        <f t="shared" si="0"/>
        <v>1</v>
      </c>
      <c r="J26" s="34">
        <f t="shared" si="1"/>
        <v>0.2054844379240453</v>
      </c>
    </row>
    <row r="27" spans="1:11" ht="68.25" customHeight="1" x14ac:dyDescent="0.2">
      <c r="A27" s="30" t="s">
        <v>96</v>
      </c>
      <c r="B27" s="30" t="s">
        <v>61</v>
      </c>
      <c r="C27" s="31">
        <v>600</v>
      </c>
      <c r="D27" s="48">
        <v>161851107</v>
      </c>
      <c r="E27" s="52">
        <v>165</v>
      </c>
      <c r="F27" s="51">
        <v>238190785.74000001</v>
      </c>
      <c r="G27" s="50">
        <v>241</v>
      </c>
      <c r="H27" s="32">
        <v>62460810.020000003</v>
      </c>
      <c r="I27" s="33">
        <f t="shared" si="0"/>
        <v>1.4606060606060607</v>
      </c>
      <c r="J27" s="34">
        <f t="shared" si="1"/>
        <v>0.26223016908882379</v>
      </c>
    </row>
    <row r="28" spans="1:11" ht="62.25" customHeight="1" x14ac:dyDescent="0.2">
      <c r="A28" s="30" t="s">
        <v>94</v>
      </c>
      <c r="B28" s="30" t="s">
        <v>62</v>
      </c>
      <c r="C28" s="35">
        <v>118</v>
      </c>
      <c r="D28" s="48">
        <v>185861020.09999999</v>
      </c>
      <c r="E28" s="52">
        <v>22</v>
      </c>
      <c r="F28" s="51">
        <v>166607521.80000001</v>
      </c>
      <c r="G28" s="50">
        <v>24</v>
      </c>
      <c r="H28" s="32">
        <v>59160038.130000003</v>
      </c>
      <c r="I28" s="33">
        <f t="shared" si="0"/>
        <v>1.0909090909090908</v>
      </c>
      <c r="J28" s="34">
        <f t="shared" si="1"/>
        <v>0.35508623794919203</v>
      </c>
    </row>
    <row r="29" spans="1:11" ht="26.25" customHeight="1" x14ac:dyDescent="0.2">
      <c r="A29" s="151" t="s">
        <v>20</v>
      </c>
      <c r="B29" s="151"/>
      <c r="C29" s="151"/>
      <c r="D29" s="151"/>
      <c r="E29" s="163"/>
      <c r="F29" s="163"/>
      <c r="G29" s="151"/>
      <c r="H29" s="151"/>
      <c r="I29" s="151"/>
      <c r="J29" s="151"/>
    </row>
    <row r="30" spans="1:11" ht="22.5" customHeight="1" x14ac:dyDescent="0.2">
      <c r="A30" s="152" t="s">
        <v>21</v>
      </c>
      <c r="B30" s="152"/>
      <c r="C30" s="152"/>
      <c r="D30" s="152"/>
      <c r="E30" s="152"/>
      <c r="F30" s="152"/>
      <c r="G30" s="152"/>
      <c r="H30" s="152"/>
      <c r="I30" s="152"/>
      <c r="J30" s="152"/>
      <c r="K30" s="1"/>
    </row>
    <row r="31" spans="1:11" ht="18.75" customHeight="1" x14ac:dyDescent="0.2">
      <c r="A31" s="36" t="s">
        <v>22</v>
      </c>
      <c r="B31" s="160" t="str">
        <f>+A24</f>
        <v>7420-Acciones comunes P50</v>
      </c>
      <c r="C31" s="160"/>
      <c r="D31" s="160"/>
      <c r="E31" s="160"/>
      <c r="F31" s="160"/>
      <c r="G31" s="160"/>
      <c r="H31" s="160"/>
      <c r="I31" s="160"/>
      <c r="J31" s="160"/>
    </row>
    <row r="32" spans="1:11" ht="18.75" customHeight="1" x14ac:dyDescent="0.2">
      <c r="A32" s="37" t="s">
        <v>23</v>
      </c>
      <c r="B32" s="154" t="s">
        <v>58</v>
      </c>
      <c r="C32" s="154"/>
      <c r="D32" s="154"/>
      <c r="E32" s="154"/>
      <c r="F32" s="154"/>
      <c r="G32" s="154"/>
      <c r="H32" s="154"/>
      <c r="I32" s="154"/>
      <c r="J32" s="154"/>
    </row>
    <row r="33" spans="1:10" ht="21" customHeight="1" x14ac:dyDescent="0.2">
      <c r="A33" s="37" t="s">
        <v>24</v>
      </c>
      <c r="B33" s="154" t="s">
        <v>58</v>
      </c>
      <c r="C33" s="154"/>
      <c r="D33" s="154"/>
      <c r="E33" s="154"/>
      <c r="F33" s="154"/>
      <c r="G33" s="154"/>
      <c r="H33" s="154"/>
      <c r="I33" s="154"/>
      <c r="J33" s="154"/>
    </row>
    <row r="34" spans="1:10" ht="27" customHeight="1" x14ac:dyDescent="0.2">
      <c r="A34" s="37" t="s">
        <v>25</v>
      </c>
      <c r="B34" s="164" t="s">
        <v>58</v>
      </c>
      <c r="C34" s="164"/>
      <c r="D34" s="164"/>
      <c r="E34" s="164"/>
      <c r="F34" s="164"/>
      <c r="G34" s="164"/>
      <c r="H34" s="164"/>
      <c r="I34" s="164"/>
      <c r="J34" s="164"/>
    </row>
    <row r="35" spans="1:10" ht="18.75" customHeight="1" x14ac:dyDescent="0.2">
      <c r="A35" s="36" t="s">
        <v>22</v>
      </c>
      <c r="B35" s="160" t="str">
        <f>+A25</f>
        <v>6867- Negocios de expendio bebidas alcohólicas inspeccionados para el cumplimiento de las leyes normativas vigentes.</v>
      </c>
      <c r="C35" s="160"/>
      <c r="D35" s="160"/>
      <c r="E35" s="160"/>
      <c r="F35" s="160"/>
      <c r="G35" s="160"/>
      <c r="H35" s="160"/>
      <c r="I35" s="160"/>
      <c r="J35" s="160"/>
    </row>
    <row r="36" spans="1:10" ht="53.25" customHeight="1" x14ac:dyDescent="0.2">
      <c r="A36" s="37" t="s">
        <v>23</v>
      </c>
      <c r="B36" s="165" t="s">
        <v>65</v>
      </c>
      <c r="C36" s="165"/>
      <c r="D36" s="165"/>
      <c r="E36" s="165"/>
      <c r="F36" s="165"/>
      <c r="G36" s="165"/>
      <c r="H36" s="165"/>
      <c r="I36" s="165"/>
      <c r="J36" s="165"/>
    </row>
    <row r="37" spans="1:10" ht="50.25" customHeight="1" x14ac:dyDescent="0.2">
      <c r="A37" s="37" t="s">
        <v>24</v>
      </c>
      <c r="B37" s="166" t="s">
        <v>113</v>
      </c>
      <c r="C37" s="166"/>
      <c r="D37" s="166"/>
      <c r="E37" s="166"/>
      <c r="F37" s="166"/>
      <c r="G37" s="166"/>
      <c r="H37" s="166"/>
      <c r="I37" s="166"/>
      <c r="J37" s="166"/>
    </row>
    <row r="38" spans="1:10" ht="102.75" customHeight="1" x14ac:dyDescent="0.2">
      <c r="A38" s="37" t="s">
        <v>25</v>
      </c>
      <c r="B38" s="167" t="s">
        <v>114</v>
      </c>
      <c r="C38" s="167"/>
      <c r="D38" s="167"/>
      <c r="E38" s="167"/>
      <c r="F38" s="167"/>
      <c r="G38" s="167"/>
      <c r="H38" s="167"/>
      <c r="I38" s="167"/>
      <c r="J38" s="167"/>
    </row>
    <row r="39" spans="1:10" ht="21" customHeight="1" x14ac:dyDescent="0.2">
      <c r="A39" s="36" t="s">
        <v>22</v>
      </c>
      <c r="B39" s="160" t="str">
        <f>+A26</f>
        <v>7935-Campañas de entrega e incautación de armas de fuego ilegales.</v>
      </c>
      <c r="C39" s="160"/>
      <c r="D39" s="160"/>
      <c r="E39" s="160"/>
      <c r="F39" s="160"/>
      <c r="G39" s="160"/>
      <c r="H39" s="160"/>
      <c r="I39" s="160"/>
      <c r="J39" s="160"/>
    </row>
    <row r="40" spans="1:10" ht="56.25" customHeight="1" x14ac:dyDescent="0.2">
      <c r="A40" s="37" t="s">
        <v>23</v>
      </c>
      <c r="B40" s="154" t="s">
        <v>67</v>
      </c>
      <c r="C40" s="154"/>
      <c r="D40" s="154"/>
      <c r="E40" s="154"/>
      <c r="F40" s="154"/>
      <c r="G40" s="154"/>
      <c r="H40" s="154"/>
      <c r="I40" s="154"/>
      <c r="J40" s="154"/>
    </row>
    <row r="41" spans="1:10" ht="23.25" customHeight="1" x14ac:dyDescent="0.2">
      <c r="A41" s="36" t="s">
        <v>22</v>
      </c>
      <c r="B41" s="160" t="s">
        <v>98</v>
      </c>
      <c r="C41" s="160"/>
      <c r="D41" s="160"/>
      <c r="E41" s="160"/>
      <c r="F41" s="160"/>
      <c r="G41" s="160"/>
      <c r="H41" s="160"/>
      <c r="I41" s="160"/>
      <c r="J41" s="160"/>
    </row>
    <row r="42" spans="1:10" ht="52.5" customHeight="1" x14ac:dyDescent="0.2">
      <c r="A42" s="37" t="s">
        <v>24</v>
      </c>
      <c r="B42" s="166" t="s">
        <v>115</v>
      </c>
      <c r="C42" s="166"/>
      <c r="D42" s="166"/>
      <c r="E42" s="166"/>
      <c r="F42" s="166"/>
      <c r="G42" s="166"/>
      <c r="H42" s="166"/>
      <c r="I42" s="166"/>
      <c r="J42" s="166"/>
    </row>
    <row r="43" spans="1:10" ht="83.25" customHeight="1" x14ac:dyDescent="0.2">
      <c r="A43" s="37" t="s">
        <v>25</v>
      </c>
      <c r="B43" s="168" t="s">
        <v>116</v>
      </c>
      <c r="C43" s="168"/>
      <c r="D43" s="168"/>
      <c r="E43" s="168"/>
      <c r="F43" s="168"/>
      <c r="G43" s="168"/>
      <c r="H43" s="168"/>
      <c r="I43" s="168"/>
      <c r="J43" s="168"/>
    </row>
    <row r="44" spans="1:10" ht="22.5" customHeight="1" x14ac:dyDescent="0.2">
      <c r="A44" s="36" t="s">
        <v>22</v>
      </c>
      <c r="B44" s="160" t="str">
        <f>+A27</f>
        <v>7895-Municipios con Mesas Locales de Seguridad, Ciudadanía y Género fortalecidas y en funcionamiento.</v>
      </c>
      <c r="C44" s="160"/>
      <c r="D44" s="160"/>
      <c r="E44" s="160"/>
      <c r="F44" s="160"/>
      <c r="G44" s="160"/>
      <c r="H44" s="160"/>
      <c r="I44" s="160"/>
      <c r="J44" s="160"/>
    </row>
    <row r="45" spans="1:10" ht="46.5" customHeight="1" x14ac:dyDescent="0.2">
      <c r="A45" s="37" t="s">
        <v>23</v>
      </c>
      <c r="B45" s="154" t="s">
        <v>68</v>
      </c>
      <c r="C45" s="154"/>
      <c r="D45" s="154"/>
      <c r="E45" s="154"/>
      <c r="F45" s="154"/>
      <c r="G45" s="154"/>
      <c r="H45" s="154"/>
      <c r="I45" s="154"/>
      <c r="J45" s="154"/>
    </row>
    <row r="46" spans="1:10" ht="136.5" customHeight="1" x14ac:dyDescent="0.2">
      <c r="A46" s="37" t="s">
        <v>24</v>
      </c>
      <c r="B46" s="168" t="s">
        <v>117</v>
      </c>
      <c r="C46" s="168"/>
      <c r="D46" s="168"/>
      <c r="E46" s="168"/>
      <c r="F46" s="168"/>
      <c r="G46" s="168"/>
      <c r="H46" s="168"/>
      <c r="I46" s="168"/>
      <c r="J46" s="168"/>
    </row>
    <row r="47" spans="1:10" ht="138" customHeight="1" x14ac:dyDescent="0.2">
      <c r="A47" s="37" t="s">
        <v>25</v>
      </c>
      <c r="B47" s="168" t="s">
        <v>118</v>
      </c>
      <c r="C47" s="168"/>
      <c r="D47" s="168"/>
      <c r="E47" s="168"/>
      <c r="F47" s="168"/>
      <c r="G47" s="168"/>
      <c r="H47" s="168"/>
      <c r="I47" s="168"/>
      <c r="J47" s="168"/>
    </row>
    <row r="48" spans="1:10" ht="21.75" customHeight="1" x14ac:dyDescent="0.2">
      <c r="A48" s="36" t="s">
        <v>22</v>
      </c>
      <c r="B48" s="160" t="str">
        <f>+A28</f>
        <v>7447- Ciudadanos expuestos a violencia, crímenes y delitos que participan en las actividades de prevención.</v>
      </c>
      <c r="C48" s="160"/>
      <c r="D48" s="160"/>
      <c r="E48" s="160"/>
      <c r="F48" s="160"/>
      <c r="G48" s="160"/>
      <c r="H48" s="160"/>
      <c r="I48" s="160"/>
      <c r="J48" s="160"/>
    </row>
    <row r="49" spans="1:11" ht="36" customHeight="1" x14ac:dyDescent="0.2">
      <c r="A49" s="37" t="s">
        <v>23</v>
      </c>
      <c r="B49" s="154" t="s">
        <v>63</v>
      </c>
      <c r="C49" s="154"/>
      <c r="D49" s="154"/>
      <c r="E49" s="154"/>
      <c r="F49" s="154"/>
      <c r="G49" s="154"/>
      <c r="H49" s="154"/>
      <c r="I49" s="154"/>
      <c r="J49" s="154"/>
    </row>
    <row r="50" spans="1:11" ht="69.75" customHeight="1" x14ac:dyDescent="0.2">
      <c r="A50" s="37" t="s">
        <v>24</v>
      </c>
      <c r="B50" s="169" t="s">
        <v>119</v>
      </c>
      <c r="C50" s="169"/>
      <c r="D50" s="169"/>
      <c r="E50" s="169"/>
      <c r="F50" s="169"/>
      <c r="G50" s="169"/>
      <c r="H50" s="169"/>
      <c r="I50" s="169"/>
      <c r="J50" s="169"/>
    </row>
    <row r="51" spans="1:11" ht="118.5" customHeight="1" x14ac:dyDescent="0.2">
      <c r="A51" s="37" t="s">
        <v>25</v>
      </c>
      <c r="B51" s="168" t="s">
        <v>120</v>
      </c>
      <c r="C51" s="167"/>
      <c r="D51" s="167"/>
      <c r="E51" s="167"/>
      <c r="F51" s="167"/>
      <c r="G51" s="167"/>
      <c r="H51" s="167"/>
      <c r="I51" s="167"/>
      <c r="J51" s="167"/>
    </row>
    <row r="52" spans="1:11" ht="15" x14ac:dyDescent="0.2">
      <c r="A52" s="151" t="s">
        <v>83</v>
      </c>
      <c r="B52" s="151"/>
      <c r="C52" s="151"/>
      <c r="D52" s="151"/>
      <c r="E52" s="151"/>
      <c r="F52" s="151"/>
      <c r="G52" s="151"/>
      <c r="H52" s="151"/>
      <c r="I52" s="151"/>
      <c r="J52" s="151"/>
    </row>
    <row r="53" spans="1:11" ht="21.75" customHeight="1" x14ac:dyDescent="0.2">
      <c r="A53" s="152" t="s">
        <v>26</v>
      </c>
      <c r="B53" s="152"/>
      <c r="C53" s="152"/>
      <c r="D53" s="152"/>
      <c r="E53" s="152"/>
      <c r="F53" s="152"/>
      <c r="G53" s="152"/>
      <c r="H53" s="152"/>
      <c r="I53" s="152"/>
      <c r="J53" s="152"/>
      <c r="K53" s="1"/>
    </row>
    <row r="54" spans="1:11" ht="27.75" customHeight="1" x14ac:dyDescent="0.2">
      <c r="A54" s="170"/>
      <c r="B54" s="170"/>
      <c r="C54" s="170"/>
      <c r="D54" s="170"/>
      <c r="E54" s="170"/>
      <c r="F54" s="170"/>
      <c r="G54" s="170"/>
      <c r="H54" s="170"/>
      <c r="I54" s="170"/>
      <c r="J54" s="170"/>
    </row>
    <row r="55" spans="1:11" x14ac:dyDescent="0.2">
      <c r="A55" s="10"/>
      <c r="B55" s="10"/>
      <c r="C55" s="10"/>
      <c r="D55" s="10"/>
      <c r="E55" s="10"/>
      <c r="F55" s="10"/>
      <c r="G55" s="10"/>
      <c r="H55" s="10"/>
      <c r="I55" s="10"/>
      <c r="J55" s="10"/>
    </row>
    <row r="56" spans="1:11" x14ac:dyDescent="0.2">
      <c r="A56" s="23"/>
      <c r="B56" s="23"/>
      <c r="C56" s="23"/>
      <c r="D56" s="23"/>
      <c r="E56" s="23"/>
      <c r="F56" s="23"/>
      <c r="G56" s="23"/>
      <c r="H56" s="23"/>
      <c r="I56" s="23"/>
    </row>
    <row r="57" spans="1:11" ht="15" thickBot="1" x14ac:dyDescent="0.25">
      <c r="A57" s="21" t="s">
        <v>39</v>
      </c>
      <c r="B57" s="22">
        <f>+A20</f>
        <v>1158000000</v>
      </c>
      <c r="C57" s="23"/>
      <c r="D57" s="96"/>
      <c r="E57" s="96"/>
      <c r="F57" s="96"/>
      <c r="G57" s="90"/>
      <c r="H57" s="23"/>
      <c r="I57" s="23"/>
    </row>
    <row r="58" spans="1:11" ht="17.25" customHeight="1" x14ac:dyDescent="0.2">
      <c r="A58" s="21" t="s">
        <v>40</v>
      </c>
      <c r="B58" s="22">
        <f>+C20</f>
        <v>733384742</v>
      </c>
      <c r="C58" s="23"/>
      <c r="D58" s="171" t="s">
        <v>124</v>
      </c>
      <c r="E58" s="171"/>
      <c r="F58" s="171"/>
      <c r="G58" s="89"/>
      <c r="H58" s="171" t="s">
        <v>100</v>
      </c>
      <c r="I58" s="171"/>
      <c r="J58" s="171"/>
    </row>
    <row r="59" spans="1:11" ht="39.75" customHeight="1" x14ac:dyDescent="0.2">
      <c r="A59" s="86" t="s">
        <v>123</v>
      </c>
      <c r="B59" s="87">
        <f>+F20</f>
        <v>234928369.33000001</v>
      </c>
      <c r="C59" s="23"/>
      <c r="D59" s="172" t="s">
        <v>125</v>
      </c>
      <c r="E59" s="172"/>
      <c r="F59" s="172"/>
      <c r="G59" s="88"/>
      <c r="H59" s="173" t="s">
        <v>99</v>
      </c>
      <c r="I59" s="173"/>
      <c r="J59" s="173"/>
    </row>
  </sheetData>
  <mergeCells count="62">
    <mergeCell ref="A54:J54"/>
    <mergeCell ref="D57:F57"/>
    <mergeCell ref="D58:F58"/>
    <mergeCell ref="H58:J58"/>
    <mergeCell ref="D59:F59"/>
    <mergeCell ref="H59:J59"/>
    <mergeCell ref="B49:J49"/>
    <mergeCell ref="B50:J50"/>
    <mergeCell ref="B51:J51"/>
    <mergeCell ref="A52:J52"/>
    <mergeCell ref="A53:J53"/>
    <mergeCell ref="B48:J48"/>
    <mergeCell ref="B36:J36"/>
    <mergeCell ref="B37:J37"/>
    <mergeCell ref="B38:J38"/>
    <mergeCell ref="B39:J39"/>
    <mergeCell ref="B40:J40"/>
    <mergeCell ref="B42:J42"/>
    <mergeCell ref="B43:J43"/>
    <mergeCell ref="B44:J44"/>
    <mergeCell ref="B45:J45"/>
    <mergeCell ref="B46:J46"/>
    <mergeCell ref="B47:J47"/>
    <mergeCell ref="B41:J41"/>
    <mergeCell ref="B35:J35"/>
    <mergeCell ref="A21:J21"/>
    <mergeCell ref="C22:D22"/>
    <mergeCell ref="E22:F22"/>
    <mergeCell ref="G22:H22"/>
    <mergeCell ref="I22:J22"/>
    <mergeCell ref="A29:J29"/>
    <mergeCell ref="A30:J30"/>
    <mergeCell ref="B31:J31"/>
    <mergeCell ref="B32:J32"/>
    <mergeCell ref="B33:J33"/>
    <mergeCell ref="B34:J34"/>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C11:J11"/>
    <mergeCell ref="A1:J1"/>
    <mergeCell ref="A2:J2"/>
    <mergeCell ref="B3:J3"/>
    <mergeCell ref="B4:J4"/>
    <mergeCell ref="B5:J5"/>
    <mergeCell ref="B6:J6"/>
    <mergeCell ref="B7:J7"/>
    <mergeCell ref="A8:J8"/>
    <mergeCell ref="C9:J9"/>
    <mergeCell ref="C10:J10"/>
  </mergeCells>
  <dataValidations xWindow="26" yWindow="359"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39:J39 B44:J44 B48:J48 B41:J41"/>
    <dataValidation allowBlank="1" showInputMessage="1" showErrorMessage="1" prompt="¿En qué consiste el producto? su objetivo" sqref="B32:J32 B36:J36 B40:J41 B45:J45 B49:J49"/>
    <dataValidation allowBlank="1" showInputMessage="1" showErrorMessage="1" prompt="1. Describir lo plasmado en el presupuesto_x000a_2. Describir lo alcanzado en términos financieros y de producción " sqref="B33:J33 B37:J37 B50:J50 B46:J46 B42:J42"/>
    <dataValidation allowBlank="1" showInputMessage="1" showErrorMessage="1" prompt="De existir desvío, explicar razones." sqref="B34:J34 B38:J38 B43:J43 B47:J47 B51:J51"/>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F24"/>
    <dataValidation allowBlank="1" showInputMessage="1" showErrorMessage="1" prompt="Monto presupuestado para el producto" sqref="D25:D28 D23 F23 F25:F28"/>
    <dataValidation allowBlank="1" showInputMessage="1" showErrorMessage="1" prompt="Meta alcanzada en el trimestre" sqref="G23:G28"/>
    <dataValidation allowBlank="1" showInputMessage="1" showErrorMessage="1" prompt="Monto ejecutado en el trimestre" sqref="H23:H28"/>
  </dataValidations>
  <pageMargins left="0.7" right="0.7" top="1.3912500000000001" bottom="0.75" header="0.34229166666666666" footer="0.3"/>
  <pageSetup scale="53" fitToHeight="0" orientation="portrait" r:id="rId1"/>
  <headerFooter>
    <oddHeader>&amp;C&amp;G
&amp;"Verdana,Negrita"&amp;10INFORME DE EVALUACIÓN TRIMESTRAL DE LAS
METAS FÍSICAS-FINANCIERAS
OCTUBRE - DICIEMBRE 2024&amp;R&amp;"Verdana,Negrita"&amp;10
INF-PPP-05
Versión: 01</oddHeader>
  </headerFooter>
  <legacy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Cesar Augusto Roa Meran</cp:lastModifiedBy>
  <cp:lastPrinted>2025-01-13T15:30:51Z</cp:lastPrinted>
  <dcterms:created xsi:type="dcterms:W3CDTF">2021-03-22T15:50:10Z</dcterms:created>
  <dcterms:modified xsi:type="dcterms:W3CDTF">2025-01-13T16:07:22Z</dcterms:modified>
</cp:coreProperties>
</file>